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比例区" sheetId="1" r:id="rId1"/>
    <sheet name="小選挙区集計" sheetId="3" r:id="rId2"/>
    <sheet name="小選挙区" sheetId="4" r:id="rId3"/>
  </sheets>
  <calcPr calcId="152511"/>
</workbook>
</file>

<file path=xl/calcChain.xml><?xml version="1.0" encoding="utf-8"?>
<calcChain xmlns="http://schemas.openxmlformats.org/spreadsheetml/2006/main">
  <c r="N334" i="3" l="1"/>
  <c r="N329" i="3"/>
  <c r="N325" i="3"/>
  <c r="N321" i="3"/>
  <c r="N316" i="3"/>
  <c r="N311" i="3"/>
  <c r="N308" i="3"/>
  <c r="N296" i="3"/>
  <c r="N293" i="3"/>
  <c r="N288" i="3"/>
  <c r="N284" i="3"/>
  <c r="N281" i="3"/>
  <c r="N276" i="3"/>
  <c r="N268" i="3"/>
  <c r="N262" i="3"/>
  <c r="N259" i="3"/>
  <c r="N256" i="3"/>
  <c r="N252" i="3"/>
  <c r="N248" i="3"/>
  <c r="N235" i="3"/>
  <c r="N215" i="3"/>
  <c r="N208" i="3"/>
  <c r="N203" i="3"/>
  <c r="N198" i="3"/>
  <c r="N182" i="3"/>
  <c r="N173" i="3"/>
  <c r="N167" i="3"/>
  <c r="N161" i="3"/>
  <c r="N158" i="3"/>
  <c r="N155" i="3"/>
  <c r="N151" i="3"/>
  <c r="N147" i="3"/>
  <c r="N140" i="3"/>
  <c r="N121" i="3"/>
  <c r="N95" i="3"/>
  <c r="N81" i="3"/>
  <c r="N65" i="3"/>
  <c r="M59" i="3"/>
  <c r="N59" i="3"/>
  <c r="N54" i="3"/>
  <c r="N53" i="3"/>
  <c r="N45" i="3"/>
  <c r="N39" i="3"/>
  <c r="N35" i="3"/>
  <c r="N31" i="3"/>
  <c r="N24" i="3"/>
  <c r="N20" i="3"/>
  <c r="N16" i="3"/>
  <c r="N3" i="3"/>
  <c r="M2" i="3"/>
  <c r="M3" i="3"/>
  <c r="G4" i="1"/>
  <c r="G3" i="1"/>
  <c r="G2" i="1"/>
  <c r="F2" i="1"/>
  <c r="F3" i="1"/>
  <c r="F4" i="1"/>
  <c r="F11" i="1"/>
  <c r="F16" i="1"/>
  <c r="F17" i="1"/>
  <c r="F21" i="1"/>
  <c r="F27" i="1"/>
  <c r="F32" i="1"/>
  <c r="F39" i="1"/>
  <c r="F45" i="1"/>
  <c r="F50" i="1"/>
  <c r="E50" i="1"/>
  <c r="E2" i="1" s="1"/>
  <c r="F58" i="1"/>
  <c r="F57" i="1"/>
  <c r="F56" i="1"/>
  <c r="F55" i="1"/>
  <c r="F54" i="1"/>
  <c r="F53" i="1"/>
  <c r="F52" i="1"/>
  <c r="F51" i="1"/>
  <c r="F49" i="1"/>
  <c r="F48" i="1"/>
  <c r="F47" i="1"/>
  <c r="F46" i="1"/>
  <c r="F44" i="1"/>
  <c r="F43" i="1"/>
  <c r="F42" i="1"/>
  <c r="F41" i="1"/>
  <c r="F40" i="1"/>
  <c r="F38" i="1"/>
  <c r="F37" i="1"/>
  <c r="F36" i="1"/>
  <c r="F35" i="1"/>
  <c r="F34" i="1"/>
  <c r="F33" i="1"/>
  <c r="F31" i="1"/>
  <c r="F30" i="1"/>
  <c r="F29" i="1"/>
  <c r="F28" i="1"/>
  <c r="F26" i="1"/>
  <c r="F25" i="1"/>
  <c r="F24" i="1"/>
  <c r="F23" i="1"/>
  <c r="F22" i="1"/>
  <c r="F20" i="1"/>
  <c r="F19" i="1"/>
  <c r="F18" i="1"/>
  <c r="F15" i="1"/>
  <c r="F13" i="1"/>
  <c r="F12" i="1"/>
  <c r="F10" i="1"/>
  <c r="F9" i="1"/>
  <c r="F8" i="1"/>
  <c r="F7" i="1"/>
  <c r="F6" i="1"/>
  <c r="F5" i="1"/>
  <c r="N2" i="3" l="1"/>
  <c r="K215" i="3"/>
  <c r="K334" i="3"/>
  <c r="K329" i="3"/>
  <c r="K325" i="3"/>
  <c r="K321" i="3"/>
  <c r="K316" i="3"/>
  <c r="K311" i="3"/>
  <c r="K308" i="3"/>
  <c r="K296" i="3"/>
  <c r="K293" i="3"/>
  <c r="K288" i="3"/>
  <c r="K284" i="3"/>
  <c r="K281" i="3"/>
  <c r="K276" i="3"/>
  <c r="K268" i="3"/>
  <c r="K262" i="3"/>
  <c r="K259" i="3"/>
  <c r="K256" i="3"/>
  <c r="K252" i="3"/>
  <c r="K248" i="3"/>
  <c r="K235" i="3"/>
  <c r="K208" i="3"/>
  <c r="K203" i="3"/>
  <c r="K198" i="3"/>
  <c r="K182" i="3"/>
  <c r="K173" i="3"/>
  <c r="K167" i="3"/>
  <c r="K161" i="3"/>
  <c r="K158" i="3"/>
  <c r="K155" i="3"/>
  <c r="K151" i="3"/>
  <c r="K147" i="3"/>
  <c r="K140" i="3"/>
  <c r="K121" i="3"/>
  <c r="K95" i="3"/>
  <c r="K81" i="3"/>
  <c r="K65" i="3"/>
  <c r="K59" i="3"/>
  <c r="K53" i="3"/>
  <c r="K45" i="3"/>
  <c r="K39" i="3"/>
  <c r="K35" i="3"/>
  <c r="K31" i="3"/>
  <c r="K24" i="3"/>
  <c r="K20" i="3"/>
  <c r="K16" i="3"/>
  <c r="K3" i="3"/>
  <c r="K2" i="3" l="1"/>
  <c r="Q338" i="3" l="1"/>
  <c r="P338" i="3"/>
  <c r="P337" i="3"/>
  <c r="Q337" i="3" s="1"/>
  <c r="Q336" i="3"/>
  <c r="P336" i="3"/>
  <c r="P335" i="3"/>
  <c r="Q335" i="3" s="1"/>
  <c r="Q334" i="3"/>
  <c r="P334" i="3"/>
  <c r="P333" i="3"/>
  <c r="Q333" i="3" s="1"/>
  <c r="P332" i="3"/>
  <c r="Q332" i="3" s="1"/>
  <c r="P331" i="3"/>
  <c r="Q331" i="3" s="1"/>
  <c r="P330" i="3"/>
  <c r="Q330" i="3" s="1"/>
  <c r="P329" i="3"/>
  <c r="Q329" i="3" s="1"/>
  <c r="P328" i="3"/>
  <c r="Q328" i="3" s="1"/>
  <c r="P327" i="3"/>
  <c r="Q327" i="3" s="1"/>
  <c r="P326" i="3"/>
  <c r="Q326" i="3" s="1"/>
  <c r="P325" i="3"/>
  <c r="Q325" i="3" s="1"/>
  <c r="P324" i="3"/>
  <c r="Q324" i="3" s="1"/>
  <c r="P323" i="3"/>
  <c r="Q323" i="3" s="1"/>
  <c r="P322" i="3"/>
  <c r="Q322" i="3" s="1"/>
  <c r="P321" i="3"/>
  <c r="Q321" i="3" s="1"/>
  <c r="P320" i="3"/>
  <c r="Q320" i="3" s="1"/>
  <c r="P319" i="3"/>
  <c r="Q319" i="3" s="1"/>
  <c r="P318" i="3"/>
  <c r="Q318" i="3" s="1"/>
  <c r="P317" i="3"/>
  <c r="Q317" i="3" s="1"/>
  <c r="P316" i="3"/>
  <c r="Q316" i="3" s="1"/>
  <c r="P315" i="3"/>
  <c r="Q315" i="3" s="1"/>
  <c r="P314" i="3"/>
  <c r="Q314" i="3" s="1"/>
  <c r="P313" i="3"/>
  <c r="Q313" i="3" s="1"/>
  <c r="P312" i="3"/>
  <c r="Q312" i="3" s="1"/>
  <c r="P311" i="3"/>
  <c r="Q311" i="3" s="1"/>
  <c r="P310" i="3"/>
  <c r="Q310" i="3" s="1"/>
  <c r="P309" i="3"/>
  <c r="Q309" i="3" s="1"/>
  <c r="P308" i="3"/>
  <c r="Q308" i="3" s="1"/>
  <c r="P307" i="3"/>
  <c r="Q307" i="3" s="1"/>
  <c r="P306" i="3"/>
  <c r="Q306" i="3" s="1"/>
  <c r="P305" i="3"/>
  <c r="Q305" i="3" s="1"/>
  <c r="P304" i="3"/>
  <c r="Q304" i="3" s="1"/>
  <c r="P303" i="3"/>
  <c r="Q303" i="3" s="1"/>
  <c r="P302" i="3"/>
  <c r="Q302" i="3" s="1"/>
  <c r="P301" i="3"/>
  <c r="Q301" i="3" s="1"/>
  <c r="P300" i="3"/>
  <c r="Q300" i="3" s="1"/>
  <c r="P299" i="3"/>
  <c r="Q299" i="3" s="1"/>
  <c r="P298" i="3"/>
  <c r="Q298" i="3" s="1"/>
  <c r="P297" i="3"/>
  <c r="Q297" i="3" s="1"/>
  <c r="P296" i="3"/>
  <c r="Q296" i="3" s="1"/>
  <c r="P295" i="3"/>
  <c r="Q295" i="3" s="1"/>
  <c r="P294" i="3"/>
  <c r="Q294" i="3" s="1"/>
  <c r="P293" i="3"/>
  <c r="Q293" i="3" s="1"/>
  <c r="P292" i="3"/>
  <c r="Q292" i="3" s="1"/>
  <c r="P291" i="3"/>
  <c r="Q291" i="3" s="1"/>
  <c r="P290" i="3"/>
  <c r="Q290" i="3" s="1"/>
  <c r="P289" i="3"/>
  <c r="Q289" i="3" s="1"/>
  <c r="P288" i="3"/>
  <c r="Q288" i="3" s="1"/>
  <c r="P287" i="3"/>
  <c r="Q287" i="3" s="1"/>
  <c r="P286" i="3"/>
  <c r="Q286" i="3" s="1"/>
  <c r="P285" i="3"/>
  <c r="Q285" i="3" s="1"/>
  <c r="P284" i="3"/>
  <c r="Q284" i="3" s="1"/>
  <c r="P283" i="3"/>
  <c r="Q283" i="3" s="1"/>
  <c r="P282" i="3"/>
  <c r="Q282" i="3" s="1"/>
  <c r="P281" i="3"/>
  <c r="Q281" i="3" s="1"/>
  <c r="P280" i="3"/>
  <c r="Q280" i="3" s="1"/>
  <c r="P279" i="3"/>
  <c r="Q279" i="3" s="1"/>
  <c r="P278" i="3"/>
  <c r="Q278" i="3" s="1"/>
  <c r="P277" i="3"/>
  <c r="Q277" i="3" s="1"/>
  <c r="P276" i="3"/>
  <c r="Q276" i="3" s="1"/>
  <c r="P275" i="3"/>
  <c r="Q275" i="3" s="1"/>
  <c r="P274" i="3"/>
  <c r="Q274" i="3" s="1"/>
  <c r="P273" i="3"/>
  <c r="Q273" i="3" s="1"/>
  <c r="P272" i="3"/>
  <c r="Q272" i="3" s="1"/>
  <c r="P271" i="3"/>
  <c r="Q271" i="3" s="1"/>
  <c r="P270" i="3"/>
  <c r="Q270" i="3" s="1"/>
  <c r="P269" i="3"/>
  <c r="Q269" i="3" s="1"/>
  <c r="P268" i="3"/>
  <c r="Q268" i="3" s="1"/>
  <c r="P267" i="3"/>
  <c r="Q267" i="3" s="1"/>
  <c r="P266" i="3"/>
  <c r="Q266" i="3" s="1"/>
  <c r="P265" i="3"/>
  <c r="Q265" i="3" s="1"/>
  <c r="P264" i="3"/>
  <c r="Q264" i="3" s="1"/>
  <c r="P263" i="3"/>
  <c r="Q263" i="3" s="1"/>
  <c r="P262" i="3"/>
  <c r="Q262" i="3" s="1"/>
  <c r="P261" i="3"/>
  <c r="Q261" i="3" s="1"/>
  <c r="P260" i="3"/>
  <c r="Q260" i="3" s="1"/>
  <c r="P259" i="3"/>
  <c r="Q259" i="3" s="1"/>
  <c r="P258" i="3"/>
  <c r="Q258" i="3" s="1"/>
  <c r="P257" i="3"/>
  <c r="Q257" i="3" s="1"/>
  <c r="P256" i="3"/>
  <c r="Q256" i="3" s="1"/>
  <c r="P255" i="3"/>
  <c r="Q255" i="3" s="1"/>
  <c r="P254" i="3"/>
  <c r="Q254" i="3" s="1"/>
  <c r="P253" i="3"/>
  <c r="Q253" i="3" s="1"/>
  <c r="P252" i="3"/>
  <c r="Q252" i="3" s="1"/>
  <c r="P251" i="3"/>
  <c r="Q251" i="3" s="1"/>
  <c r="P250" i="3"/>
  <c r="Q250" i="3" s="1"/>
  <c r="P249" i="3"/>
  <c r="Q249" i="3" s="1"/>
  <c r="P248" i="3"/>
  <c r="Q248" i="3" s="1"/>
  <c r="P247" i="3"/>
  <c r="Q247" i="3" s="1"/>
  <c r="P246" i="3"/>
  <c r="Q246" i="3" s="1"/>
  <c r="P245" i="3"/>
  <c r="Q245" i="3" s="1"/>
  <c r="P244" i="3"/>
  <c r="Q244" i="3" s="1"/>
  <c r="P243" i="3"/>
  <c r="Q243" i="3" s="1"/>
  <c r="P242" i="3"/>
  <c r="Q242" i="3" s="1"/>
  <c r="P241" i="3"/>
  <c r="Q241" i="3" s="1"/>
  <c r="P240" i="3"/>
  <c r="Q240" i="3" s="1"/>
  <c r="P239" i="3"/>
  <c r="Q239" i="3" s="1"/>
  <c r="Q238" i="3"/>
  <c r="P238" i="3"/>
  <c r="Q237" i="3"/>
  <c r="P237" i="3"/>
  <c r="P236" i="3"/>
  <c r="Q236" i="3" s="1"/>
  <c r="P235" i="3"/>
  <c r="Q235" i="3" s="1"/>
  <c r="Q234" i="3"/>
  <c r="P234" i="3"/>
  <c r="Q233" i="3"/>
  <c r="P233" i="3"/>
  <c r="P232" i="3"/>
  <c r="Q232" i="3" s="1"/>
  <c r="P231" i="3"/>
  <c r="Q231" i="3" s="1"/>
  <c r="Q230" i="3"/>
  <c r="P230" i="3"/>
  <c r="Q229" i="3"/>
  <c r="P229" i="3"/>
  <c r="P228" i="3"/>
  <c r="Q228" i="3" s="1"/>
  <c r="P227" i="3"/>
  <c r="Q227" i="3" s="1"/>
  <c r="Q226" i="3"/>
  <c r="P226" i="3"/>
  <c r="Q225" i="3"/>
  <c r="P225" i="3"/>
  <c r="P224" i="3"/>
  <c r="Q224" i="3" s="1"/>
  <c r="P223" i="3"/>
  <c r="Q223" i="3" s="1"/>
  <c r="Q222" i="3"/>
  <c r="P222" i="3"/>
  <c r="Q221" i="3"/>
  <c r="P221" i="3"/>
  <c r="P220" i="3"/>
  <c r="Q220" i="3" s="1"/>
  <c r="P219" i="3"/>
  <c r="Q219" i="3" s="1"/>
  <c r="Q218" i="3"/>
  <c r="P218" i="3"/>
  <c r="Q217" i="3"/>
  <c r="P217" i="3"/>
  <c r="P216" i="3"/>
  <c r="Q216" i="3" s="1"/>
  <c r="P215" i="3"/>
  <c r="Q215" i="3" s="1"/>
  <c r="P214" i="3"/>
  <c r="Q214" i="3" s="1"/>
  <c r="P213" i="3"/>
  <c r="Q213" i="3" s="1"/>
  <c r="P212" i="3"/>
  <c r="Q212" i="3" s="1"/>
  <c r="P211" i="3"/>
  <c r="Q211" i="3" s="1"/>
  <c r="P210" i="3"/>
  <c r="Q210" i="3" s="1"/>
  <c r="P209" i="3"/>
  <c r="Q209" i="3" s="1"/>
  <c r="P208" i="3"/>
  <c r="Q208" i="3" s="1"/>
  <c r="P207" i="3"/>
  <c r="Q207" i="3" s="1"/>
  <c r="P206" i="3"/>
  <c r="Q206" i="3" s="1"/>
  <c r="P205" i="3"/>
  <c r="Q205" i="3" s="1"/>
  <c r="P204" i="3"/>
  <c r="Q204" i="3" s="1"/>
  <c r="Q203" i="3"/>
  <c r="P203" i="3"/>
  <c r="P202" i="3"/>
  <c r="Q202" i="3" s="1"/>
  <c r="P201" i="3"/>
  <c r="Q201" i="3" s="1"/>
  <c r="P200" i="3"/>
  <c r="Q200" i="3" s="1"/>
  <c r="Q199" i="3"/>
  <c r="P199" i="3"/>
  <c r="P198" i="3"/>
  <c r="Q198" i="3" s="1"/>
  <c r="P197" i="3"/>
  <c r="Q197" i="3" s="1"/>
  <c r="P196" i="3"/>
  <c r="Q196" i="3" s="1"/>
  <c r="Q195" i="3"/>
  <c r="P195" i="3"/>
  <c r="P194" i="3"/>
  <c r="Q194" i="3" s="1"/>
  <c r="P193" i="3"/>
  <c r="Q193" i="3" s="1"/>
  <c r="P192" i="3"/>
  <c r="Q192" i="3" s="1"/>
  <c r="P191" i="3"/>
  <c r="Q191" i="3" s="1"/>
  <c r="P190" i="3"/>
  <c r="Q190" i="3" s="1"/>
  <c r="P189" i="3"/>
  <c r="Q189" i="3" s="1"/>
  <c r="P188" i="3"/>
  <c r="Q188" i="3" s="1"/>
  <c r="P187" i="3"/>
  <c r="Q187" i="3" s="1"/>
  <c r="P186" i="3"/>
  <c r="Q186" i="3" s="1"/>
  <c r="P185" i="3"/>
  <c r="Q185" i="3" s="1"/>
  <c r="P184" i="3"/>
  <c r="Q184" i="3" s="1"/>
  <c r="P183" i="3"/>
  <c r="Q183" i="3" s="1"/>
  <c r="P182" i="3"/>
  <c r="Q182" i="3" s="1"/>
  <c r="P181" i="3"/>
  <c r="Q181" i="3" s="1"/>
  <c r="P180" i="3"/>
  <c r="Q180" i="3" s="1"/>
  <c r="P179" i="3"/>
  <c r="Q179" i="3" s="1"/>
  <c r="P178" i="3"/>
  <c r="Q178" i="3" s="1"/>
  <c r="P177" i="3"/>
  <c r="Q177" i="3" s="1"/>
  <c r="Q176" i="3"/>
  <c r="P176" i="3"/>
  <c r="P175" i="3"/>
  <c r="Q175" i="3" s="1"/>
  <c r="P174" i="3"/>
  <c r="Q174" i="3" s="1"/>
  <c r="P173" i="3"/>
  <c r="Q173" i="3" s="1"/>
  <c r="Q172" i="3"/>
  <c r="P172" i="3"/>
  <c r="P171" i="3"/>
  <c r="Q171" i="3" s="1"/>
  <c r="P170" i="3"/>
  <c r="Q170" i="3" s="1"/>
  <c r="P169" i="3"/>
  <c r="Q169" i="3" s="1"/>
  <c r="Q168" i="3"/>
  <c r="P168" i="3"/>
  <c r="P167" i="3"/>
  <c r="Q167" i="3" s="1"/>
  <c r="P166" i="3"/>
  <c r="Q166" i="3" s="1"/>
  <c r="P165" i="3"/>
  <c r="Q165" i="3" s="1"/>
  <c r="P164" i="3"/>
  <c r="Q164" i="3" s="1"/>
  <c r="P163" i="3"/>
  <c r="Q163" i="3" s="1"/>
  <c r="P162" i="3"/>
  <c r="Q162" i="3" s="1"/>
  <c r="P161" i="3"/>
  <c r="Q161" i="3" s="1"/>
  <c r="P160" i="3"/>
  <c r="Q160" i="3" s="1"/>
  <c r="P159" i="3"/>
  <c r="Q159" i="3" s="1"/>
  <c r="P158" i="3"/>
  <c r="Q158" i="3" s="1"/>
  <c r="P157" i="3"/>
  <c r="Q157" i="3" s="1"/>
  <c r="P156" i="3"/>
  <c r="Q156" i="3" s="1"/>
  <c r="P155" i="3"/>
  <c r="Q155" i="3" s="1"/>
  <c r="P154" i="3"/>
  <c r="Q154" i="3" s="1"/>
  <c r="P153" i="3"/>
  <c r="Q153" i="3" s="1"/>
  <c r="Q152" i="3"/>
  <c r="P152" i="3"/>
  <c r="P151" i="3"/>
  <c r="Q151" i="3" s="1"/>
  <c r="P150" i="3"/>
  <c r="Q150" i="3" s="1"/>
  <c r="P149" i="3"/>
  <c r="Q149" i="3" s="1"/>
  <c r="Q148" i="3"/>
  <c r="P148" i="3"/>
  <c r="P147" i="3"/>
  <c r="Q147" i="3" s="1"/>
  <c r="P146" i="3"/>
  <c r="Q146" i="3" s="1"/>
  <c r="P145" i="3"/>
  <c r="Q145" i="3" s="1"/>
  <c r="Q144" i="3"/>
  <c r="P144" i="3"/>
  <c r="P143" i="3"/>
  <c r="Q143" i="3" s="1"/>
  <c r="P142" i="3"/>
  <c r="Q142" i="3" s="1"/>
  <c r="P141" i="3"/>
  <c r="Q141" i="3" s="1"/>
  <c r="P140" i="3"/>
  <c r="Q140" i="3" s="1"/>
  <c r="P139" i="3"/>
  <c r="Q139" i="3" s="1"/>
  <c r="P138" i="3"/>
  <c r="Q138" i="3" s="1"/>
  <c r="P137" i="3"/>
  <c r="Q137" i="3" s="1"/>
  <c r="P136" i="3"/>
  <c r="Q136" i="3" s="1"/>
  <c r="P135" i="3"/>
  <c r="Q135" i="3" s="1"/>
  <c r="P134" i="3"/>
  <c r="Q134" i="3" s="1"/>
  <c r="P133" i="3"/>
  <c r="Q133" i="3" s="1"/>
  <c r="P132" i="3"/>
  <c r="Q132" i="3" s="1"/>
  <c r="P131" i="3"/>
  <c r="Q131" i="3" s="1"/>
  <c r="P130" i="3"/>
  <c r="Q130" i="3" s="1"/>
  <c r="P129" i="3"/>
  <c r="Q129" i="3" s="1"/>
  <c r="P128" i="3"/>
  <c r="Q128" i="3" s="1"/>
  <c r="P127" i="3"/>
  <c r="Q127" i="3" s="1"/>
  <c r="P126" i="3"/>
  <c r="Q126" i="3" s="1"/>
  <c r="P125" i="3"/>
  <c r="Q125" i="3" s="1"/>
  <c r="P124" i="3"/>
  <c r="Q124" i="3" s="1"/>
  <c r="P123" i="3"/>
  <c r="Q123" i="3" s="1"/>
  <c r="P122" i="3"/>
  <c r="Q122" i="3" s="1"/>
  <c r="P121" i="3"/>
  <c r="Q121" i="3" s="1"/>
  <c r="P120" i="3"/>
  <c r="Q120" i="3" s="1"/>
  <c r="P119" i="3"/>
  <c r="Q119" i="3" s="1"/>
  <c r="P118" i="3"/>
  <c r="Q118" i="3" s="1"/>
  <c r="P117" i="3"/>
  <c r="Q117" i="3" s="1"/>
  <c r="P116" i="3"/>
  <c r="Q116" i="3" s="1"/>
  <c r="P115" i="3"/>
  <c r="Q115" i="3" s="1"/>
  <c r="P114" i="3"/>
  <c r="Q114" i="3" s="1"/>
  <c r="P113" i="3"/>
  <c r="Q113" i="3" s="1"/>
  <c r="P112" i="3"/>
  <c r="Q112" i="3" s="1"/>
  <c r="P111" i="3"/>
  <c r="Q111" i="3" s="1"/>
  <c r="P110" i="3"/>
  <c r="Q110" i="3" s="1"/>
  <c r="P109" i="3"/>
  <c r="Q109" i="3" s="1"/>
  <c r="P108" i="3"/>
  <c r="Q108" i="3" s="1"/>
  <c r="P107" i="3"/>
  <c r="Q107" i="3" s="1"/>
  <c r="P106" i="3"/>
  <c r="Q106" i="3" s="1"/>
  <c r="P105" i="3"/>
  <c r="Q105" i="3" s="1"/>
  <c r="Q104" i="3"/>
  <c r="P104" i="3"/>
  <c r="P103" i="3"/>
  <c r="Q103" i="3" s="1"/>
  <c r="P102" i="3"/>
  <c r="Q102" i="3" s="1"/>
  <c r="P101" i="3"/>
  <c r="Q101" i="3" s="1"/>
  <c r="Q100" i="3"/>
  <c r="P100" i="3"/>
  <c r="P99" i="3"/>
  <c r="Q99" i="3" s="1"/>
  <c r="P98" i="3"/>
  <c r="Q98" i="3" s="1"/>
  <c r="P97" i="3"/>
  <c r="Q97" i="3" s="1"/>
  <c r="Q96" i="3"/>
  <c r="P96" i="3"/>
  <c r="P95" i="3"/>
  <c r="Q95" i="3" s="1"/>
  <c r="P94" i="3"/>
  <c r="Q94" i="3" s="1"/>
  <c r="P93" i="3"/>
  <c r="Q93" i="3" s="1"/>
  <c r="P92" i="3"/>
  <c r="Q92" i="3" s="1"/>
  <c r="P91" i="3"/>
  <c r="Q91" i="3" s="1"/>
  <c r="P90" i="3"/>
  <c r="Q90" i="3" s="1"/>
  <c r="P89" i="3"/>
  <c r="Q89" i="3" s="1"/>
  <c r="P88" i="3"/>
  <c r="Q88" i="3" s="1"/>
  <c r="P87" i="3"/>
  <c r="Q87" i="3" s="1"/>
  <c r="P86" i="3"/>
  <c r="Q86" i="3" s="1"/>
  <c r="P85" i="3"/>
  <c r="Q85" i="3" s="1"/>
  <c r="P84" i="3"/>
  <c r="Q84" i="3" s="1"/>
  <c r="P83" i="3"/>
  <c r="Q83" i="3" s="1"/>
  <c r="P82" i="3"/>
  <c r="Q82" i="3" s="1"/>
  <c r="P81" i="3"/>
  <c r="Q81" i="3" s="1"/>
  <c r="P80" i="3"/>
  <c r="Q80" i="3" s="1"/>
  <c r="P79" i="3"/>
  <c r="Q79" i="3" s="1"/>
  <c r="P78" i="3"/>
  <c r="Q78" i="3" s="1"/>
  <c r="P77" i="3"/>
  <c r="Q77" i="3" s="1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8" i="3"/>
  <c r="Q68" i="3" s="1"/>
  <c r="P67" i="3"/>
  <c r="Q67" i="3" s="1"/>
  <c r="P66" i="3"/>
  <c r="Q66" i="3" s="1"/>
  <c r="P65" i="3"/>
  <c r="Q65" i="3" s="1"/>
  <c r="P64" i="3"/>
  <c r="Q64" i="3" s="1"/>
  <c r="P63" i="3"/>
  <c r="Q63" i="3" s="1"/>
  <c r="P62" i="3"/>
  <c r="Q62" i="3" s="1"/>
  <c r="P61" i="3"/>
  <c r="Q61" i="3" s="1"/>
  <c r="P60" i="3"/>
  <c r="Q60" i="3" s="1"/>
  <c r="P59" i="3"/>
  <c r="Q59" i="3" s="1"/>
  <c r="P58" i="3"/>
  <c r="Q58" i="3" s="1"/>
  <c r="P57" i="3"/>
  <c r="Q57" i="3" s="1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P8" i="3"/>
  <c r="Q8" i="3" s="1"/>
  <c r="P7" i="3"/>
  <c r="Q7" i="3" s="1"/>
  <c r="P6" i="3"/>
  <c r="Q6" i="3" s="1"/>
  <c r="Q5" i="3"/>
  <c r="P5" i="3"/>
  <c r="P4" i="3"/>
  <c r="Q4" i="3" s="1"/>
  <c r="P3" i="3"/>
  <c r="Q3" i="3" s="1"/>
  <c r="O204" i="3"/>
  <c r="C597" i="4" l="1"/>
  <c r="F275" i="3"/>
  <c r="C275" i="3"/>
  <c r="F274" i="3"/>
  <c r="F273" i="3"/>
  <c r="F272" i="3"/>
  <c r="F271" i="3"/>
  <c r="F270" i="3"/>
  <c r="F269" i="3"/>
  <c r="C274" i="3"/>
  <c r="C273" i="3"/>
  <c r="C272" i="3"/>
  <c r="C271" i="3"/>
  <c r="C270" i="3"/>
  <c r="C269" i="3"/>
  <c r="F251" i="3"/>
  <c r="F250" i="3"/>
  <c r="F249" i="3"/>
  <c r="C251" i="3"/>
  <c r="C250" i="3"/>
  <c r="C249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I183" i="3"/>
  <c r="M183" i="3"/>
  <c r="N183" i="3" s="1"/>
  <c r="C44" i="3"/>
  <c r="C43" i="3"/>
  <c r="C42" i="3"/>
  <c r="C41" i="3"/>
  <c r="C40" i="3"/>
  <c r="F40" i="3"/>
  <c r="F44" i="3"/>
  <c r="F43" i="3"/>
  <c r="F42" i="3"/>
  <c r="F41" i="3"/>
  <c r="F6" i="3"/>
  <c r="F15" i="3"/>
  <c r="F14" i="3"/>
  <c r="F13" i="3"/>
  <c r="F12" i="3"/>
  <c r="F11" i="3"/>
  <c r="F10" i="3"/>
  <c r="F9" i="3"/>
  <c r="F8" i="3"/>
  <c r="F7" i="3"/>
  <c r="F5" i="3"/>
  <c r="F4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5" i="3"/>
  <c r="C14" i="3"/>
  <c r="C13" i="3"/>
  <c r="C12" i="3"/>
  <c r="C11" i="3"/>
  <c r="C10" i="3"/>
  <c r="C9" i="3"/>
  <c r="C8" i="3"/>
  <c r="C7" i="3"/>
  <c r="C6" i="3"/>
  <c r="C5" i="3"/>
  <c r="C4" i="3"/>
  <c r="M328" i="3"/>
  <c r="N328" i="3" s="1"/>
  <c r="M327" i="3"/>
  <c r="N327" i="3" s="1"/>
  <c r="M326" i="3"/>
  <c r="N326" i="3" s="1"/>
  <c r="M324" i="3"/>
  <c r="M323" i="3"/>
  <c r="M322" i="3"/>
  <c r="M307" i="3"/>
  <c r="M306" i="3"/>
  <c r="M305" i="3"/>
  <c r="M304" i="3"/>
  <c r="M303" i="3"/>
  <c r="M302" i="3"/>
  <c r="M301" i="3"/>
  <c r="M300" i="3"/>
  <c r="M299" i="3"/>
  <c r="M298" i="3"/>
  <c r="M297" i="3"/>
  <c r="M338" i="3"/>
  <c r="N338" i="3" s="1"/>
  <c r="M337" i="3"/>
  <c r="N337" i="3" s="1"/>
  <c r="M336" i="3"/>
  <c r="N336" i="3" s="1"/>
  <c r="M335" i="3"/>
  <c r="N335" i="3" s="1"/>
  <c r="M333" i="3"/>
  <c r="M332" i="3"/>
  <c r="M331" i="3"/>
  <c r="M330" i="3"/>
  <c r="M320" i="3"/>
  <c r="M319" i="3"/>
  <c r="M318" i="3"/>
  <c r="M317" i="3"/>
  <c r="M315" i="3"/>
  <c r="M314" i="3"/>
  <c r="M313" i="3"/>
  <c r="M312" i="3"/>
  <c r="M310" i="3"/>
  <c r="M309" i="3"/>
  <c r="M287" i="3"/>
  <c r="N287" i="3" s="1"/>
  <c r="M286" i="3"/>
  <c r="N286" i="3" s="1"/>
  <c r="M285" i="3"/>
  <c r="N285" i="3" s="1"/>
  <c r="M295" i="3"/>
  <c r="M294" i="3"/>
  <c r="M292" i="3"/>
  <c r="M291" i="3"/>
  <c r="M290" i="3"/>
  <c r="M289" i="3"/>
  <c r="M283" i="3"/>
  <c r="N283" i="3" s="1"/>
  <c r="M282" i="3"/>
  <c r="N282" i="3" s="1"/>
  <c r="M280" i="3"/>
  <c r="M279" i="3"/>
  <c r="M278" i="3"/>
  <c r="M277" i="3"/>
  <c r="M275" i="3"/>
  <c r="N275" i="3" s="1"/>
  <c r="M274" i="3"/>
  <c r="N274" i="3" s="1"/>
  <c r="M273" i="3"/>
  <c r="N273" i="3" s="1"/>
  <c r="M272" i="3"/>
  <c r="N272" i="3" s="1"/>
  <c r="M267" i="3"/>
  <c r="M266" i="3"/>
  <c r="M261" i="3"/>
  <c r="N261" i="3" s="1"/>
  <c r="M260" i="3"/>
  <c r="N260" i="3" s="1"/>
  <c r="M258" i="3"/>
  <c r="M257" i="3"/>
  <c r="M271" i="3"/>
  <c r="N271" i="3" s="1"/>
  <c r="M270" i="3"/>
  <c r="N270" i="3" s="1"/>
  <c r="M269" i="3"/>
  <c r="N269" i="3" s="1"/>
  <c r="M265" i="3"/>
  <c r="M264" i="3"/>
  <c r="M263" i="3"/>
  <c r="M255" i="3"/>
  <c r="M254" i="3"/>
  <c r="M253" i="3"/>
  <c r="M251" i="3"/>
  <c r="N251" i="3" s="1"/>
  <c r="M250" i="3"/>
  <c r="N250" i="3" s="1"/>
  <c r="M249" i="3"/>
  <c r="N249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4" i="3"/>
  <c r="M233" i="3"/>
  <c r="M232" i="3"/>
  <c r="M214" i="3"/>
  <c r="M213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2" i="3"/>
  <c r="M211" i="3"/>
  <c r="M210" i="3"/>
  <c r="M209" i="3"/>
  <c r="M207" i="3"/>
  <c r="N207" i="3" s="1"/>
  <c r="M206" i="3"/>
  <c r="N206" i="3" s="1"/>
  <c r="M205" i="3"/>
  <c r="N205" i="3" s="1"/>
  <c r="M204" i="3"/>
  <c r="N204" i="3" s="1"/>
  <c r="M202" i="3"/>
  <c r="M201" i="3"/>
  <c r="M200" i="3"/>
  <c r="M199" i="3"/>
  <c r="M181" i="3"/>
  <c r="M180" i="3"/>
  <c r="M179" i="3"/>
  <c r="M178" i="3"/>
  <c r="M177" i="3"/>
  <c r="M176" i="3"/>
  <c r="M175" i="3"/>
  <c r="M174" i="3"/>
  <c r="M172" i="3"/>
  <c r="M171" i="3"/>
  <c r="M170" i="3"/>
  <c r="M169" i="3"/>
  <c r="M168" i="3"/>
  <c r="M166" i="3"/>
  <c r="M165" i="3"/>
  <c r="M164" i="3"/>
  <c r="M163" i="3"/>
  <c r="M162" i="3"/>
  <c r="M160" i="3"/>
  <c r="N160" i="3" s="1"/>
  <c r="M159" i="3"/>
  <c r="N159" i="3" s="1"/>
  <c r="M157" i="3"/>
  <c r="M156" i="3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54" i="3"/>
  <c r="N154" i="3" s="1"/>
  <c r="M153" i="3"/>
  <c r="N153" i="3" s="1"/>
  <c r="M152" i="3"/>
  <c r="N152" i="3" s="1"/>
  <c r="M150" i="3"/>
  <c r="N150" i="3" s="1"/>
  <c r="M149" i="3"/>
  <c r="N149" i="3" s="1"/>
  <c r="M148" i="3"/>
  <c r="N148" i="3" s="1"/>
  <c r="M146" i="3"/>
  <c r="M145" i="3"/>
  <c r="M144" i="3"/>
  <c r="M143" i="3"/>
  <c r="M142" i="3"/>
  <c r="M141" i="3"/>
  <c r="M139" i="3"/>
  <c r="N139" i="3" s="1"/>
  <c r="M138" i="3"/>
  <c r="N138" i="3" s="1"/>
  <c r="M137" i="3"/>
  <c r="N137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94" i="3"/>
  <c r="N94" i="3" s="1"/>
  <c r="M93" i="3"/>
  <c r="N93" i="3" s="1"/>
  <c r="M92" i="3"/>
  <c r="N92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4" i="3"/>
  <c r="M63" i="3"/>
  <c r="M62" i="3"/>
  <c r="M61" i="3"/>
  <c r="M60" i="3"/>
  <c r="M58" i="3"/>
  <c r="M57" i="3"/>
  <c r="M52" i="3"/>
  <c r="M51" i="3"/>
  <c r="M50" i="3"/>
  <c r="M49" i="3"/>
  <c r="M44" i="3"/>
  <c r="N44" i="3" s="1"/>
  <c r="M43" i="3"/>
  <c r="N43" i="3" s="1"/>
  <c r="M56" i="3"/>
  <c r="M55" i="3"/>
  <c r="M54" i="3"/>
  <c r="M48" i="3"/>
  <c r="M47" i="3"/>
  <c r="M46" i="3"/>
  <c r="M42" i="3"/>
  <c r="N42" i="3" s="1"/>
  <c r="M41" i="3"/>
  <c r="N41" i="3" s="1"/>
  <c r="M40" i="3"/>
  <c r="N40" i="3" s="1"/>
  <c r="O40" i="3"/>
  <c r="M38" i="3"/>
  <c r="N38" i="3" s="1"/>
  <c r="M37" i="3"/>
  <c r="N37" i="3" s="1"/>
  <c r="M36" i="3"/>
  <c r="N36" i="3" s="1"/>
  <c r="M34" i="3"/>
  <c r="M33" i="3"/>
  <c r="M32" i="3"/>
  <c r="M30" i="3"/>
  <c r="M29" i="3"/>
  <c r="M28" i="3"/>
  <c r="M27" i="3"/>
  <c r="M26" i="3"/>
  <c r="M25" i="3"/>
  <c r="M23" i="3"/>
  <c r="M22" i="3"/>
  <c r="M21" i="3"/>
  <c r="M19" i="3"/>
  <c r="M18" i="3"/>
  <c r="M17" i="3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O5" i="3"/>
  <c r="F4" i="4"/>
  <c r="C813" i="4"/>
  <c r="E45" i="1" l="1"/>
  <c r="E39" i="1"/>
  <c r="E32" i="1"/>
  <c r="E27" i="1"/>
  <c r="E21" i="1"/>
  <c r="E17" i="1"/>
  <c r="E11" i="1"/>
  <c r="E4" i="1"/>
  <c r="G36" i="1"/>
  <c r="G9" i="1"/>
  <c r="G30" i="1"/>
  <c r="G29" i="1"/>
  <c r="G28" i="1"/>
  <c r="G26" i="1"/>
  <c r="G25" i="1"/>
  <c r="G24" i="1"/>
  <c r="G23" i="1"/>
  <c r="G22" i="1"/>
  <c r="G20" i="1"/>
  <c r="G19" i="1"/>
  <c r="G18" i="1"/>
  <c r="G16" i="1"/>
  <c r="G15" i="1"/>
  <c r="G14" i="1"/>
  <c r="G13" i="1"/>
  <c r="G12" i="1"/>
  <c r="G10" i="1"/>
  <c r="G8" i="1"/>
  <c r="G7" i="1"/>
  <c r="G6" i="1"/>
  <c r="G5" i="1"/>
  <c r="C50" i="1"/>
  <c r="C45" i="1"/>
  <c r="C39" i="1"/>
  <c r="C32" i="1"/>
  <c r="C27" i="1"/>
  <c r="C21" i="1"/>
  <c r="C17" i="1"/>
  <c r="C11" i="1"/>
  <c r="C4" i="1"/>
  <c r="C2" i="1" l="1"/>
  <c r="E174" i="3" l="1"/>
  <c r="E175" i="3"/>
  <c r="F1053" i="4" l="1"/>
  <c r="G57" i="1"/>
  <c r="F1181" i="4"/>
  <c r="F1166" i="4"/>
  <c r="F1153" i="4"/>
  <c r="F1140" i="4"/>
  <c r="E320" i="3"/>
  <c r="F1125" i="4"/>
  <c r="F1107" i="4"/>
  <c r="F1100" i="4"/>
  <c r="F1043" i="4"/>
  <c r="F1015" i="4"/>
  <c r="G252" i="3"/>
  <c r="C739" i="4"/>
  <c r="F843" i="4" l="1"/>
  <c r="F756" i="4"/>
  <c r="F729" i="4"/>
  <c r="F713" i="4"/>
  <c r="F698" i="4"/>
  <c r="F641" i="4"/>
  <c r="F609" i="4"/>
  <c r="F587" i="4"/>
  <c r="F504" i="4"/>
  <c r="F569" i="4"/>
  <c r="E141" i="3"/>
  <c r="F560" i="4"/>
  <c r="F553" i="4"/>
  <c r="F539" i="4"/>
  <c r="F527" i="4"/>
  <c r="C391" i="4"/>
  <c r="P17" i="1"/>
  <c r="F434" i="4"/>
  <c r="F312" i="4"/>
  <c r="F259" i="4"/>
  <c r="F199" i="4"/>
  <c r="F179" i="4"/>
  <c r="F161" i="4"/>
  <c r="F134" i="4"/>
  <c r="F118" i="4"/>
  <c r="F107" i="4"/>
  <c r="F97" i="4"/>
  <c r="F73" i="4"/>
  <c r="F49" i="4"/>
  <c r="F61" i="4"/>
  <c r="M334" i="3"/>
  <c r="M329" i="3"/>
  <c r="M325" i="3"/>
  <c r="M321" i="3"/>
  <c r="M316" i="3"/>
  <c r="M311" i="3"/>
  <c r="M308" i="3"/>
  <c r="M296" i="3"/>
  <c r="M293" i="3"/>
  <c r="M288" i="3"/>
  <c r="M284" i="3"/>
  <c r="M281" i="3"/>
  <c r="M276" i="3"/>
  <c r="M268" i="3"/>
  <c r="M262" i="3"/>
  <c r="M259" i="3"/>
  <c r="M256" i="3"/>
  <c r="M252" i="3"/>
  <c r="M248" i="3"/>
  <c r="M235" i="3"/>
  <c r="M215" i="3"/>
  <c r="M208" i="3"/>
  <c r="M203" i="3"/>
  <c r="M198" i="3"/>
  <c r="M182" i="3"/>
  <c r="M173" i="3"/>
  <c r="M167" i="3"/>
  <c r="M161" i="3"/>
  <c r="M158" i="3"/>
  <c r="M155" i="3"/>
  <c r="M151" i="3"/>
  <c r="M147" i="3"/>
  <c r="M140" i="3"/>
  <c r="M121" i="3"/>
  <c r="M95" i="3"/>
  <c r="M81" i="3"/>
  <c r="M65" i="3"/>
  <c r="M53" i="3"/>
  <c r="M45" i="3"/>
  <c r="M39" i="3"/>
  <c r="M35" i="3"/>
  <c r="M31" i="3"/>
  <c r="M24" i="3"/>
  <c r="M20" i="3"/>
  <c r="M16" i="3"/>
  <c r="C45" i="4"/>
  <c r="F3" i="4" l="1"/>
  <c r="G44" i="1"/>
  <c r="F1005" i="4"/>
  <c r="F894" i="4"/>
  <c r="F908" i="4"/>
  <c r="F991" i="4"/>
  <c r="F959" i="4"/>
  <c r="F938" i="4"/>
  <c r="F929" i="4"/>
  <c r="F922" i="4"/>
  <c r="P2" i="3" l="1"/>
  <c r="Q2" i="3" s="1"/>
  <c r="E322" i="3"/>
  <c r="E323" i="3"/>
  <c r="E324" i="3"/>
  <c r="E930" i="4" l="1"/>
  <c r="H930" i="4" s="1"/>
  <c r="E549" i="4"/>
  <c r="E545" i="4"/>
  <c r="E540" i="4"/>
  <c r="E376" i="4"/>
  <c r="E119" i="4"/>
  <c r="E5" i="4"/>
  <c r="G334" i="3"/>
  <c r="G329" i="3"/>
  <c r="G325" i="3"/>
  <c r="G321" i="3"/>
  <c r="G316" i="3"/>
  <c r="G311" i="3"/>
  <c r="G308" i="3"/>
  <c r="G296" i="3"/>
  <c r="G293" i="3"/>
  <c r="G288" i="3"/>
  <c r="G284" i="3"/>
  <c r="G281" i="3"/>
  <c r="G276" i="3"/>
  <c r="G268" i="3"/>
  <c r="G262" i="3"/>
  <c r="G259" i="3"/>
  <c r="G256" i="3"/>
  <c r="G248" i="3"/>
  <c r="G235" i="3"/>
  <c r="G215" i="3"/>
  <c r="G208" i="3"/>
  <c r="G203" i="3"/>
  <c r="G198" i="3"/>
  <c r="G182" i="3"/>
  <c r="G173" i="3"/>
  <c r="G167" i="3"/>
  <c r="G161" i="3"/>
  <c r="G158" i="3"/>
  <c r="G155" i="3"/>
  <c r="G151" i="3"/>
  <c r="G147" i="3"/>
  <c r="G140" i="3"/>
  <c r="G121" i="3"/>
  <c r="G95" i="3"/>
  <c r="G81" i="3"/>
  <c r="G65" i="3"/>
  <c r="G59" i="3"/>
  <c r="G53" i="3"/>
  <c r="G45" i="3"/>
  <c r="G39" i="3"/>
  <c r="G35" i="3"/>
  <c r="G31" i="3"/>
  <c r="G24" i="3"/>
  <c r="G20" i="3"/>
  <c r="G16" i="3"/>
  <c r="G3" i="3"/>
  <c r="F334" i="3"/>
  <c r="F329" i="3"/>
  <c r="F325" i="3"/>
  <c r="F321" i="3"/>
  <c r="F316" i="3"/>
  <c r="F311" i="3"/>
  <c r="F308" i="3"/>
  <c r="F296" i="3"/>
  <c r="F293" i="3"/>
  <c r="F288" i="3"/>
  <c r="F284" i="3"/>
  <c r="F281" i="3"/>
  <c r="F276" i="3"/>
  <c r="F268" i="3"/>
  <c r="F262" i="3"/>
  <c r="F259" i="3"/>
  <c r="F256" i="3"/>
  <c r="F252" i="3"/>
  <c r="F248" i="3"/>
  <c r="F235" i="3"/>
  <c r="F215" i="3"/>
  <c r="F208" i="3"/>
  <c r="F203" i="3"/>
  <c r="F198" i="3"/>
  <c r="F182" i="3"/>
  <c r="F173" i="3"/>
  <c r="F167" i="3"/>
  <c r="F161" i="3"/>
  <c r="F158" i="3"/>
  <c r="F155" i="3"/>
  <c r="F151" i="3"/>
  <c r="F147" i="3"/>
  <c r="F140" i="3"/>
  <c r="F121" i="3"/>
  <c r="F95" i="3"/>
  <c r="F81" i="3"/>
  <c r="F65" i="3"/>
  <c r="F59" i="3"/>
  <c r="F53" i="3"/>
  <c r="F45" i="3"/>
  <c r="F39" i="3"/>
  <c r="F35" i="3"/>
  <c r="F31" i="3"/>
  <c r="F24" i="3"/>
  <c r="F20" i="3"/>
  <c r="F16" i="3"/>
  <c r="F3" i="3"/>
  <c r="E1182" i="4"/>
  <c r="E1154" i="4"/>
  <c r="H317" i="3"/>
  <c r="H309" i="3"/>
  <c r="H297" i="3"/>
  <c r="H294" i="3"/>
  <c r="H277" i="3"/>
  <c r="H263" i="3"/>
  <c r="E642" i="4"/>
  <c r="E561" i="4"/>
  <c r="E528" i="4"/>
  <c r="H141" i="3"/>
  <c r="E200" i="4"/>
  <c r="H54" i="3"/>
  <c r="H21" i="3"/>
  <c r="E1194" i="4"/>
  <c r="E1191" i="4"/>
  <c r="E1186" i="4"/>
  <c r="H333" i="3"/>
  <c r="H332" i="3"/>
  <c r="H331" i="3"/>
  <c r="H330" i="3"/>
  <c r="E1162" i="4"/>
  <c r="E1159" i="4"/>
  <c r="H324" i="3"/>
  <c r="H323" i="3"/>
  <c r="H322" i="3"/>
  <c r="H320" i="3"/>
  <c r="H319" i="3"/>
  <c r="H318" i="3"/>
  <c r="H315" i="3"/>
  <c r="H314" i="3"/>
  <c r="H313" i="3"/>
  <c r="H312" i="3"/>
  <c r="H310" i="3"/>
  <c r="H307" i="3"/>
  <c r="H306" i="3"/>
  <c r="H305" i="3"/>
  <c r="H304" i="3"/>
  <c r="H303" i="3"/>
  <c r="H302" i="3"/>
  <c r="H301" i="3"/>
  <c r="H300" i="3"/>
  <c r="H299" i="3"/>
  <c r="H298" i="3"/>
  <c r="H295" i="3"/>
  <c r="H292" i="3"/>
  <c r="H291" i="3"/>
  <c r="H290" i="3"/>
  <c r="H289" i="3"/>
  <c r="E1023" i="4"/>
  <c r="E1020" i="4"/>
  <c r="E1016" i="4"/>
  <c r="E1011" i="4"/>
  <c r="E1006" i="4"/>
  <c r="H280" i="3"/>
  <c r="H279" i="3"/>
  <c r="H278" i="3"/>
  <c r="E986" i="4"/>
  <c r="E983" i="4"/>
  <c r="E980" i="4"/>
  <c r="E975" i="4"/>
  <c r="E968" i="4"/>
  <c r="E965" i="4"/>
  <c r="E960" i="4"/>
  <c r="H267" i="3"/>
  <c r="H266" i="3"/>
  <c r="H265" i="3"/>
  <c r="H264" i="3"/>
  <c r="E934" i="4"/>
  <c r="H258" i="3"/>
  <c r="H257" i="3"/>
  <c r="H255" i="3"/>
  <c r="H254" i="3"/>
  <c r="H253" i="3"/>
  <c r="E903" i="4"/>
  <c r="E899" i="4"/>
  <c r="E895" i="4"/>
  <c r="E890" i="4"/>
  <c r="E886" i="4"/>
  <c r="E882" i="4"/>
  <c r="E879" i="4"/>
  <c r="E875" i="4"/>
  <c r="E871" i="4"/>
  <c r="E867" i="4"/>
  <c r="E863" i="4"/>
  <c r="E859" i="4"/>
  <c r="E854" i="4"/>
  <c r="E850" i="4"/>
  <c r="E844" i="4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4" i="3"/>
  <c r="H213" i="3"/>
  <c r="H212" i="3"/>
  <c r="H211" i="3"/>
  <c r="H210" i="3"/>
  <c r="H209" i="3"/>
  <c r="E726" i="4"/>
  <c r="E721" i="4"/>
  <c r="E718" i="4"/>
  <c r="E714" i="4"/>
  <c r="H202" i="3"/>
  <c r="H201" i="3"/>
  <c r="H200" i="3"/>
  <c r="H199" i="3"/>
  <c r="E694" i="4"/>
  <c r="E690" i="4"/>
  <c r="E687" i="4"/>
  <c r="E684" i="4"/>
  <c r="E680" i="4"/>
  <c r="E674" i="4"/>
  <c r="E671" i="4"/>
  <c r="E668" i="4"/>
  <c r="E664" i="4"/>
  <c r="E660" i="4"/>
  <c r="E656" i="4"/>
  <c r="E652" i="4"/>
  <c r="E649" i="4"/>
  <c r="E646" i="4"/>
  <c r="H181" i="3"/>
  <c r="H180" i="3"/>
  <c r="H179" i="3"/>
  <c r="H178" i="3"/>
  <c r="H177" i="3"/>
  <c r="H176" i="3"/>
  <c r="H175" i="3"/>
  <c r="H174" i="3"/>
  <c r="H172" i="3"/>
  <c r="H171" i="3"/>
  <c r="H170" i="3"/>
  <c r="H169" i="3"/>
  <c r="H168" i="3"/>
  <c r="H166" i="3"/>
  <c r="H165" i="3"/>
  <c r="H164" i="3"/>
  <c r="H163" i="3"/>
  <c r="H162" i="3"/>
  <c r="E565" i="4"/>
  <c r="H157" i="3"/>
  <c r="H156" i="3"/>
  <c r="E536" i="4"/>
  <c r="E533" i="4"/>
  <c r="H146" i="3"/>
  <c r="H145" i="3"/>
  <c r="H144" i="3"/>
  <c r="H143" i="3"/>
  <c r="H142" i="3"/>
  <c r="E500" i="4"/>
  <c r="E496" i="4"/>
  <c r="E493" i="4"/>
  <c r="E489" i="4"/>
  <c r="E486" i="4"/>
  <c r="E483" i="4"/>
  <c r="E479" i="4"/>
  <c r="E476" i="4"/>
  <c r="E471" i="4"/>
  <c r="E466" i="4"/>
  <c r="E463" i="4"/>
  <c r="E460" i="4"/>
  <c r="E456" i="4"/>
  <c r="E453" i="4"/>
  <c r="E447" i="4"/>
  <c r="E442" i="4"/>
  <c r="E439" i="4"/>
  <c r="E435" i="4"/>
  <c r="E431" i="4"/>
  <c r="E426" i="4"/>
  <c r="E423" i="4"/>
  <c r="E418" i="4"/>
  <c r="E414" i="4"/>
  <c r="E410" i="4"/>
  <c r="E406" i="4"/>
  <c r="E402" i="4"/>
  <c r="E397" i="4"/>
  <c r="E391" i="4"/>
  <c r="E383" i="4"/>
  <c r="E370" i="4"/>
  <c r="E366" i="4"/>
  <c r="E361" i="4"/>
  <c r="E355" i="4"/>
  <c r="E350" i="4"/>
  <c r="E346" i="4"/>
  <c r="E340" i="4"/>
  <c r="E336" i="4"/>
  <c r="E332" i="4"/>
  <c r="E328" i="4"/>
  <c r="E324" i="4"/>
  <c r="E318" i="4"/>
  <c r="E313" i="4"/>
  <c r="E308" i="4"/>
  <c r="E304" i="4"/>
  <c r="E300" i="4"/>
  <c r="E295" i="4"/>
  <c r="E292" i="4"/>
  <c r="E288" i="4"/>
  <c r="E283" i="4"/>
  <c r="E278" i="4"/>
  <c r="E273" i="4"/>
  <c r="E270" i="4"/>
  <c r="E267" i="4"/>
  <c r="E263" i="4"/>
  <c r="E260" i="4"/>
  <c r="E255" i="4"/>
  <c r="E251" i="4"/>
  <c r="E247" i="4"/>
  <c r="E244" i="4"/>
  <c r="E240" i="4"/>
  <c r="E237" i="4"/>
  <c r="E233" i="4"/>
  <c r="E230" i="4"/>
  <c r="E226" i="4"/>
  <c r="E223" i="4"/>
  <c r="E220" i="4"/>
  <c r="E214" i="4"/>
  <c r="E210" i="4"/>
  <c r="E206" i="4"/>
  <c r="E196" i="4"/>
  <c r="E193" i="4"/>
  <c r="E189" i="4"/>
  <c r="E185" i="4"/>
  <c r="H58" i="3"/>
  <c r="H57" i="3"/>
  <c r="H56" i="3"/>
  <c r="H55" i="3"/>
  <c r="H52" i="3"/>
  <c r="H51" i="3"/>
  <c r="H50" i="3"/>
  <c r="H49" i="3"/>
  <c r="H48" i="3"/>
  <c r="H47" i="3"/>
  <c r="H46" i="3"/>
  <c r="E131" i="4"/>
  <c r="E128" i="4"/>
  <c r="E125" i="4"/>
  <c r="E122" i="4"/>
  <c r="E114" i="4"/>
  <c r="E111" i="4"/>
  <c r="E108" i="4"/>
  <c r="H34" i="3"/>
  <c r="H33" i="3"/>
  <c r="H32" i="3"/>
  <c r="H30" i="3"/>
  <c r="H29" i="3"/>
  <c r="H28" i="3"/>
  <c r="H27" i="3"/>
  <c r="H26" i="3"/>
  <c r="H25" i="3"/>
  <c r="H23" i="3"/>
  <c r="N23" i="3" s="1"/>
  <c r="H22" i="3"/>
  <c r="H19" i="3"/>
  <c r="H18" i="3"/>
  <c r="H17" i="3"/>
  <c r="E45" i="4"/>
  <c r="E42" i="4"/>
  <c r="E39" i="4"/>
  <c r="E36" i="4"/>
  <c r="E33" i="4"/>
  <c r="E29" i="4"/>
  <c r="E25" i="4"/>
  <c r="E20" i="4"/>
  <c r="E17" i="4"/>
  <c r="E13" i="4"/>
  <c r="E9" i="4"/>
  <c r="E3" i="3"/>
  <c r="E79" i="4" l="1"/>
  <c r="N26" i="3"/>
  <c r="E141" i="4"/>
  <c r="N48" i="3"/>
  <c r="E50" i="4"/>
  <c r="N17" i="3"/>
  <c r="E54" i="4"/>
  <c r="N18" i="3"/>
  <c r="E154" i="4"/>
  <c r="N51" i="3"/>
  <c r="E66" i="4"/>
  <c r="N22" i="3"/>
  <c r="E98" i="4"/>
  <c r="N32" i="3"/>
  <c r="E157" i="4"/>
  <c r="N52" i="3"/>
  <c r="E516" i="4"/>
  <c r="N144" i="3"/>
  <c r="E570" i="4"/>
  <c r="N162" i="3"/>
  <c r="E600" i="4"/>
  <c r="N171" i="3"/>
  <c r="E635" i="4"/>
  <c r="N180" i="3"/>
  <c r="E699" i="4"/>
  <c r="N199" i="3"/>
  <c r="E730" i="4"/>
  <c r="N209" i="3"/>
  <c r="E766" i="4"/>
  <c r="N218" i="3"/>
  <c r="E804" i="4"/>
  <c r="N226" i="3"/>
  <c r="E838" i="4"/>
  <c r="N234" i="3"/>
  <c r="E909" i="4"/>
  <c r="N253" i="3"/>
  <c r="E951" i="4"/>
  <c r="N266" i="3"/>
  <c r="E1066" i="4"/>
  <c r="N300" i="3"/>
  <c r="E1104" i="4"/>
  <c r="N310" i="3"/>
  <c r="E1141" i="4"/>
  <c r="N322" i="3"/>
  <c r="E1177" i="4"/>
  <c r="N333" i="3"/>
  <c r="E1126" i="4"/>
  <c r="N317" i="3"/>
  <c r="E145" i="4"/>
  <c r="N49" i="3"/>
  <c r="E101" i="4"/>
  <c r="N33" i="3"/>
  <c r="E167" i="4"/>
  <c r="N55" i="3"/>
  <c r="E519" i="4"/>
  <c r="N145" i="3"/>
  <c r="E573" i="4"/>
  <c r="N163" i="3"/>
  <c r="E604" i="4"/>
  <c r="N172" i="3"/>
  <c r="E638" i="4"/>
  <c r="N181" i="3"/>
  <c r="E703" i="4"/>
  <c r="N200" i="3"/>
  <c r="E734" i="4"/>
  <c r="N210" i="3"/>
  <c r="E771" i="4"/>
  <c r="N219" i="3"/>
  <c r="E808" i="4"/>
  <c r="N227" i="3"/>
  <c r="E912" i="4"/>
  <c r="N254" i="3"/>
  <c r="E955" i="4"/>
  <c r="N267" i="3"/>
  <c r="E995" i="4"/>
  <c r="N278" i="3"/>
  <c r="E1027" i="4"/>
  <c r="N289" i="3"/>
  <c r="E1071" i="4"/>
  <c r="N301" i="3"/>
  <c r="E1108" i="4"/>
  <c r="N312" i="3"/>
  <c r="E1147" i="4"/>
  <c r="N323" i="3"/>
  <c r="E70" i="4"/>
  <c r="E523" i="4"/>
  <c r="N146" i="3"/>
  <c r="E577" i="4"/>
  <c r="N164" i="3"/>
  <c r="E610" i="4"/>
  <c r="N174" i="3"/>
  <c r="E706" i="4"/>
  <c r="N201" i="3"/>
  <c r="E739" i="4"/>
  <c r="N211" i="3"/>
  <c r="E776" i="4"/>
  <c r="N220" i="3"/>
  <c r="E813" i="4"/>
  <c r="N228" i="3"/>
  <c r="E917" i="4"/>
  <c r="N255" i="3"/>
  <c r="E998" i="4"/>
  <c r="N279" i="3"/>
  <c r="E1030" i="4"/>
  <c r="N290" i="3"/>
  <c r="E1074" i="4"/>
  <c r="N302" i="3"/>
  <c r="E1112" i="4"/>
  <c r="N313" i="3"/>
  <c r="E1150" i="4"/>
  <c r="N324" i="3"/>
  <c r="E581" i="4"/>
  <c r="N165" i="3"/>
  <c r="E615" i="4"/>
  <c r="N175" i="3"/>
  <c r="E709" i="4"/>
  <c r="N202" i="3"/>
  <c r="E743" i="4"/>
  <c r="N212" i="3"/>
  <c r="E781" i="4"/>
  <c r="N221" i="3"/>
  <c r="E817" i="4"/>
  <c r="N229" i="3"/>
  <c r="E923" i="4"/>
  <c r="N257" i="3"/>
  <c r="E1001" i="4"/>
  <c r="N280" i="3"/>
  <c r="E1034" i="4"/>
  <c r="N291" i="3"/>
  <c r="E1080" i="4"/>
  <c r="N303" i="3"/>
  <c r="E1115" i="4"/>
  <c r="N314" i="3"/>
  <c r="E939" i="4"/>
  <c r="N263" i="3"/>
  <c r="E584" i="4"/>
  <c r="N166" i="3"/>
  <c r="E619" i="4"/>
  <c r="N176" i="3"/>
  <c r="E747" i="4"/>
  <c r="N213" i="3"/>
  <c r="E785" i="4"/>
  <c r="N222" i="3"/>
  <c r="E821" i="4"/>
  <c r="N230" i="3"/>
  <c r="E926" i="4"/>
  <c r="N258" i="3"/>
  <c r="E1037" i="4"/>
  <c r="N292" i="3"/>
  <c r="E1083" i="4"/>
  <c r="N304" i="3"/>
  <c r="E1120" i="4"/>
  <c r="N315" i="3"/>
  <c r="E62" i="4"/>
  <c r="N21" i="3"/>
  <c r="E992" i="4"/>
  <c r="N277" i="3"/>
  <c r="E176" i="4"/>
  <c r="N58" i="3"/>
  <c r="E87" i="4"/>
  <c r="N28" i="3"/>
  <c r="H155" i="3"/>
  <c r="N156" i="3"/>
  <c r="E588" i="4"/>
  <c r="N168" i="3"/>
  <c r="E622" i="4"/>
  <c r="N177" i="3"/>
  <c r="E752" i="4"/>
  <c r="N214" i="3"/>
  <c r="E791" i="4"/>
  <c r="N223" i="3"/>
  <c r="E825" i="4"/>
  <c r="N231" i="3"/>
  <c r="E1049" i="4"/>
  <c r="N295" i="3"/>
  <c r="E1087" i="4"/>
  <c r="N305" i="3"/>
  <c r="E1129" i="4"/>
  <c r="N318" i="3"/>
  <c r="E1167" i="4"/>
  <c r="N330" i="3"/>
  <c r="E162" i="4"/>
  <c r="E1044" i="4"/>
  <c r="N294" i="3"/>
  <c r="E83" i="4"/>
  <c r="N27" i="3"/>
  <c r="E91" i="4"/>
  <c r="N29" i="3"/>
  <c r="E509" i="4"/>
  <c r="N142" i="3"/>
  <c r="E557" i="4"/>
  <c r="N157" i="3"/>
  <c r="E593" i="4"/>
  <c r="N169" i="3"/>
  <c r="E626" i="4"/>
  <c r="N178" i="3"/>
  <c r="E757" i="4"/>
  <c r="N216" i="3"/>
  <c r="E795" i="4"/>
  <c r="N224" i="3"/>
  <c r="E829" i="4"/>
  <c r="N232" i="3"/>
  <c r="E943" i="4"/>
  <c r="N264" i="3"/>
  <c r="E1059" i="4"/>
  <c r="N298" i="3"/>
  <c r="E1091" i="4"/>
  <c r="N306" i="3"/>
  <c r="E1133" i="4"/>
  <c r="N319" i="3"/>
  <c r="E1170" i="4"/>
  <c r="N331" i="3"/>
  <c r="E1054" i="4"/>
  <c r="N297" i="3"/>
  <c r="E74" i="4"/>
  <c r="N25" i="3"/>
  <c r="E104" i="4"/>
  <c r="N34" i="3"/>
  <c r="E135" i="4"/>
  <c r="N46" i="3"/>
  <c r="E170" i="4"/>
  <c r="N56" i="3"/>
  <c r="E138" i="4"/>
  <c r="N47" i="3"/>
  <c r="E173" i="4"/>
  <c r="N57" i="3"/>
  <c r="E149" i="4"/>
  <c r="N50" i="3"/>
  <c r="E58" i="4"/>
  <c r="N19" i="3"/>
  <c r="E94" i="4"/>
  <c r="N30" i="3"/>
  <c r="E513" i="4"/>
  <c r="N143" i="3"/>
  <c r="E597" i="4"/>
  <c r="N170" i="3"/>
  <c r="E631" i="4"/>
  <c r="N179" i="3"/>
  <c r="E762" i="4"/>
  <c r="N217" i="3"/>
  <c r="E800" i="4"/>
  <c r="N225" i="3"/>
  <c r="E833" i="4"/>
  <c r="N233" i="3"/>
  <c r="E946" i="4"/>
  <c r="N265" i="3"/>
  <c r="E1063" i="4"/>
  <c r="N299" i="3"/>
  <c r="E1096" i="4"/>
  <c r="N307" i="3"/>
  <c r="E1137" i="4"/>
  <c r="N320" i="3"/>
  <c r="E1174" i="4"/>
  <c r="N332" i="3"/>
  <c r="E505" i="4"/>
  <c r="N141" i="3"/>
  <c r="E1101" i="4"/>
  <c r="N309" i="3"/>
  <c r="E4" i="4"/>
  <c r="H4" i="4" s="1"/>
  <c r="I4" i="4" s="1"/>
  <c r="H59" i="3"/>
  <c r="E180" i="4"/>
  <c r="E554" i="4"/>
  <c r="G2" i="3"/>
  <c r="F2" i="3"/>
  <c r="H284" i="3"/>
  <c r="H198" i="3"/>
  <c r="H252" i="3"/>
  <c r="H293" i="3"/>
  <c r="H161" i="3"/>
  <c r="H268" i="3"/>
  <c r="H276" i="3"/>
  <c r="H235" i="3"/>
  <c r="H65" i="3"/>
  <c r="H31" i="3"/>
  <c r="H151" i="3"/>
  <c r="H208" i="3"/>
  <c r="H311" i="3"/>
  <c r="H140" i="3"/>
  <c r="H256" i="3"/>
  <c r="H147" i="3"/>
  <c r="H308" i="3"/>
  <c r="H203" i="3"/>
  <c r="H158" i="3"/>
  <c r="H316" i="3"/>
  <c r="H3" i="3"/>
  <c r="H182" i="3"/>
  <c r="H35" i="3"/>
  <c r="H215" i="3"/>
  <c r="H259" i="3"/>
  <c r="H329" i="3"/>
  <c r="H39" i="3"/>
  <c r="H248" i="3"/>
  <c r="H24" i="3"/>
  <c r="H321" i="3"/>
  <c r="H20" i="3"/>
  <c r="H121" i="3"/>
  <c r="H16" i="3"/>
  <c r="H45" i="3"/>
  <c r="H81" i="3"/>
  <c r="H95" i="3"/>
  <c r="H167" i="3"/>
  <c r="H296" i="3"/>
  <c r="H334" i="3"/>
  <c r="H53" i="3"/>
  <c r="H173" i="3"/>
  <c r="H262" i="3"/>
  <c r="H288" i="3"/>
  <c r="H281" i="3"/>
  <c r="H325" i="3"/>
  <c r="H2" i="3" l="1"/>
  <c r="E333" i="3"/>
  <c r="E332" i="3"/>
  <c r="E331" i="3"/>
  <c r="E330" i="3"/>
  <c r="D1141" i="4"/>
  <c r="D1137" i="4"/>
  <c r="E319" i="3"/>
  <c r="D1133" i="4" s="1"/>
  <c r="E318" i="3"/>
  <c r="E317" i="3"/>
  <c r="E315" i="3"/>
  <c r="E314" i="3"/>
  <c r="E313" i="3"/>
  <c r="E312" i="3"/>
  <c r="E310" i="3"/>
  <c r="D1104" i="4" s="1"/>
  <c r="E309" i="3"/>
  <c r="E307" i="3"/>
  <c r="E306" i="3"/>
  <c r="E305" i="3"/>
  <c r="E304" i="3"/>
  <c r="E303" i="3"/>
  <c r="E302" i="3"/>
  <c r="E301" i="3"/>
  <c r="E300" i="3"/>
  <c r="D1066" i="4" s="1"/>
  <c r="E299" i="3"/>
  <c r="E298" i="3"/>
  <c r="E297" i="3"/>
  <c r="D1194" i="4"/>
  <c r="D1191" i="4"/>
  <c r="D1186" i="4"/>
  <c r="D1182" i="4"/>
  <c r="D1177" i="4"/>
  <c r="D1174" i="4"/>
  <c r="D1170" i="4"/>
  <c r="D1167" i="4"/>
  <c r="D1162" i="4"/>
  <c r="D1159" i="4"/>
  <c r="D1154" i="4"/>
  <c r="D1150" i="4"/>
  <c r="D1147" i="4"/>
  <c r="D1129" i="4"/>
  <c r="D1126" i="4"/>
  <c r="D1120" i="4"/>
  <c r="D1115" i="4"/>
  <c r="D1112" i="4"/>
  <c r="D1108" i="4"/>
  <c r="D1101" i="4"/>
  <c r="D1096" i="4"/>
  <c r="D1091" i="4"/>
  <c r="D1087" i="4"/>
  <c r="D1083" i="4"/>
  <c r="D1080" i="4"/>
  <c r="D1074" i="4"/>
  <c r="D1071" i="4"/>
  <c r="D1063" i="4"/>
  <c r="D1059" i="4"/>
  <c r="D1054" i="4"/>
  <c r="E292" i="3" l="1"/>
  <c r="E291" i="3"/>
  <c r="E290" i="3"/>
  <c r="E289" i="3"/>
  <c r="E295" i="3"/>
  <c r="E294" i="3"/>
  <c r="E280" i="3"/>
  <c r="E279" i="3"/>
  <c r="E278" i="3"/>
  <c r="E277" i="3"/>
  <c r="D992" i="4" s="1"/>
  <c r="D986" i="4"/>
  <c r="D960" i="4"/>
  <c r="E267" i="3"/>
  <c r="E266" i="3"/>
  <c r="E265" i="3"/>
  <c r="E264" i="3"/>
  <c r="E263" i="3"/>
  <c r="E258" i="3"/>
  <c r="E257" i="3"/>
  <c r="D923" i="4" s="1"/>
  <c r="E255" i="3"/>
  <c r="E254" i="3"/>
  <c r="D912" i="4" s="1"/>
  <c r="E253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D1049" i="4"/>
  <c r="D1044" i="4"/>
  <c r="D1037" i="4"/>
  <c r="D1034" i="4"/>
  <c r="D1030" i="4"/>
  <c r="D1027" i="4"/>
  <c r="D1023" i="4"/>
  <c r="D1020" i="4"/>
  <c r="D1016" i="4"/>
  <c r="D1011" i="4"/>
  <c r="D1006" i="4"/>
  <c r="D1001" i="4"/>
  <c r="D998" i="4"/>
  <c r="D995" i="4"/>
  <c r="D983" i="4"/>
  <c r="D980" i="4"/>
  <c r="D975" i="4"/>
  <c r="D968" i="4"/>
  <c r="D965" i="4"/>
  <c r="D955" i="4"/>
  <c r="D951" i="4"/>
  <c r="D946" i="4"/>
  <c r="D943" i="4"/>
  <c r="D939" i="4"/>
  <c r="D934" i="4"/>
  <c r="D930" i="4"/>
  <c r="D926" i="4"/>
  <c r="D1181" i="4"/>
  <c r="D1166" i="4"/>
  <c r="D1153" i="4"/>
  <c r="D1140" i="4"/>
  <c r="D1125" i="4"/>
  <c r="D1107" i="4"/>
  <c r="D1100" i="4"/>
  <c r="D1053" i="4"/>
  <c r="D917" i="4"/>
  <c r="D909" i="4"/>
  <c r="D903" i="4"/>
  <c r="D899" i="4"/>
  <c r="D895" i="4"/>
  <c r="D890" i="4"/>
  <c r="D886" i="4"/>
  <c r="D882" i="4"/>
  <c r="D879" i="4"/>
  <c r="D875" i="4"/>
  <c r="D871" i="4"/>
  <c r="D867" i="4"/>
  <c r="D863" i="4"/>
  <c r="D859" i="4"/>
  <c r="D854" i="4"/>
  <c r="D850" i="4"/>
  <c r="D844" i="4"/>
  <c r="D838" i="4"/>
  <c r="D833" i="4"/>
  <c r="D829" i="4"/>
  <c r="D825" i="4"/>
  <c r="D821" i="4"/>
  <c r="D817" i="4"/>
  <c r="D813" i="4"/>
  <c r="D808" i="4"/>
  <c r="D804" i="4"/>
  <c r="D800" i="4"/>
  <c r="D795" i="4"/>
  <c r="D791" i="4"/>
  <c r="D785" i="4"/>
  <c r="D781" i="4"/>
  <c r="D776" i="4"/>
  <c r="D771" i="4"/>
  <c r="D766" i="4"/>
  <c r="D762" i="4"/>
  <c r="D757" i="4"/>
  <c r="C334" i="3"/>
  <c r="C329" i="3"/>
  <c r="C325" i="3"/>
  <c r="C321" i="3"/>
  <c r="C316" i="3"/>
  <c r="C311" i="3"/>
  <c r="C308" i="3"/>
  <c r="C296" i="3"/>
  <c r="C293" i="3"/>
  <c r="C288" i="3"/>
  <c r="C284" i="3"/>
  <c r="C281" i="3"/>
  <c r="C276" i="3"/>
  <c r="C268" i="3"/>
  <c r="C262" i="3"/>
  <c r="C259" i="3"/>
  <c r="C256" i="3"/>
  <c r="C252" i="3"/>
  <c r="C248" i="3"/>
  <c r="C235" i="3"/>
  <c r="C215" i="3"/>
  <c r="D334" i="3"/>
  <c r="D329" i="3"/>
  <c r="D325" i="3"/>
  <c r="D321" i="3"/>
  <c r="D316" i="3"/>
  <c r="D311" i="3"/>
  <c r="D308" i="3"/>
  <c r="D296" i="3"/>
  <c r="D293" i="3"/>
  <c r="D288" i="3"/>
  <c r="D284" i="3"/>
  <c r="D281" i="3"/>
  <c r="D276" i="3"/>
  <c r="D268" i="3"/>
  <c r="D262" i="3"/>
  <c r="D259" i="3"/>
  <c r="D256" i="3"/>
  <c r="D252" i="3"/>
  <c r="D248" i="3"/>
  <c r="D235" i="3"/>
  <c r="D215" i="3"/>
  <c r="E214" i="3"/>
  <c r="D752" i="4" s="1"/>
  <c r="E213" i="3"/>
  <c r="D747" i="4" s="1"/>
  <c r="E212" i="3"/>
  <c r="D743" i="4" s="1"/>
  <c r="E211" i="3"/>
  <c r="E210" i="3"/>
  <c r="D734" i="4" s="1"/>
  <c r="E209" i="3"/>
  <c r="C208" i="3"/>
  <c r="D208" i="3"/>
  <c r="D721" i="4"/>
  <c r="D718" i="4"/>
  <c r="C203" i="3"/>
  <c r="D203" i="3"/>
  <c r="D739" i="4"/>
  <c r="D730" i="4"/>
  <c r="D726" i="4"/>
  <c r="D714" i="4"/>
  <c r="D709" i="4"/>
  <c r="D706" i="4"/>
  <c r="E202" i="3"/>
  <c r="E201" i="3"/>
  <c r="E200" i="3"/>
  <c r="D703" i="4" s="1"/>
  <c r="E199" i="3"/>
  <c r="E198" i="3" s="1"/>
  <c r="D694" i="4"/>
  <c r="D690" i="4"/>
  <c r="D680" i="4"/>
  <c r="D660" i="4"/>
  <c r="D687" i="4"/>
  <c r="D684" i="4"/>
  <c r="D674" i="4"/>
  <c r="D671" i="4"/>
  <c r="D668" i="4"/>
  <c r="D664" i="4"/>
  <c r="D656" i="4"/>
  <c r="D652" i="4"/>
  <c r="D649" i="4"/>
  <c r="D646" i="4"/>
  <c r="D642" i="4"/>
  <c r="C198" i="3"/>
  <c r="D198" i="3"/>
  <c r="C182" i="3"/>
  <c r="D182" i="3"/>
  <c r="D600" i="4"/>
  <c r="D573" i="4"/>
  <c r="D549" i="4"/>
  <c r="D545" i="4"/>
  <c r="D540" i="4"/>
  <c r="B3" i="1"/>
  <c r="D5" i="4"/>
  <c r="E181" i="3"/>
  <c r="D638" i="4" s="1"/>
  <c r="E180" i="3"/>
  <c r="D635" i="4" s="1"/>
  <c r="E179" i="3"/>
  <c r="D631" i="4" s="1"/>
  <c r="E178" i="3"/>
  <c r="D626" i="4" s="1"/>
  <c r="E177" i="3"/>
  <c r="D622" i="4" s="1"/>
  <c r="E176" i="3"/>
  <c r="D619" i="4" s="1"/>
  <c r="D615" i="4"/>
  <c r="D610" i="4"/>
  <c r="E172" i="3"/>
  <c r="D604" i="4" s="1"/>
  <c r="E171" i="3"/>
  <c r="E170" i="3"/>
  <c r="D597" i="4" s="1"/>
  <c r="E169" i="3"/>
  <c r="D593" i="4" s="1"/>
  <c r="E168" i="3"/>
  <c r="D588" i="4" s="1"/>
  <c r="E166" i="3"/>
  <c r="D584" i="4" s="1"/>
  <c r="E165" i="3"/>
  <c r="D581" i="4" s="1"/>
  <c r="E164" i="3"/>
  <c r="D577" i="4" s="1"/>
  <c r="E163" i="3"/>
  <c r="E162" i="3"/>
  <c r="D570" i="4" s="1"/>
  <c r="D565" i="4"/>
  <c r="D561" i="4"/>
  <c r="E157" i="3"/>
  <c r="D557" i="4" s="1"/>
  <c r="E156" i="3"/>
  <c r="D554" i="4" s="1"/>
  <c r="C155" i="3"/>
  <c r="C173" i="3"/>
  <c r="C167" i="3"/>
  <c r="C161" i="3"/>
  <c r="C158" i="3"/>
  <c r="D173" i="3"/>
  <c r="D167" i="3"/>
  <c r="D161" i="3"/>
  <c r="D158" i="3"/>
  <c r="D155" i="3"/>
  <c r="C151" i="3"/>
  <c r="D151" i="3"/>
  <c r="C147" i="3"/>
  <c r="D147" i="3"/>
  <c r="C140" i="3"/>
  <c r="D140" i="3"/>
  <c r="D536" i="4"/>
  <c r="D533" i="4"/>
  <c r="D528" i="4"/>
  <c r="E146" i="3"/>
  <c r="E145" i="3"/>
  <c r="D519" i="4" s="1"/>
  <c r="E144" i="3"/>
  <c r="E143" i="3"/>
  <c r="E142" i="3"/>
  <c r="D509" i="4" s="1"/>
  <c r="D505" i="4"/>
  <c r="D500" i="4"/>
  <c r="I137" i="3"/>
  <c r="I92" i="3"/>
  <c r="D489" i="4"/>
  <c r="D486" i="4"/>
  <c r="D483" i="4"/>
  <c r="D476" i="4"/>
  <c r="D471" i="4"/>
  <c r="D460" i="4"/>
  <c r="D456" i="4"/>
  <c r="D414" i="4"/>
  <c r="D376" i="4"/>
  <c r="D370" i="4"/>
  <c r="D366" i="4"/>
  <c r="D336" i="4"/>
  <c r="D332" i="4"/>
  <c r="D324" i="4"/>
  <c r="D288" i="4"/>
  <c r="D283" i="4"/>
  <c r="D260" i="4"/>
  <c r="D214" i="4"/>
  <c r="D200" i="4"/>
  <c r="C121" i="3"/>
  <c r="D121" i="3"/>
  <c r="C95" i="3"/>
  <c r="D95" i="3"/>
  <c r="C81" i="3"/>
  <c r="D81" i="3"/>
  <c r="C65" i="3"/>
  <c r="D65" i="3"/>
  <c r="D523" i="4"/>
  <c r="D516" i="4"/>
  <c r="D513" i="4"/>
  <c r="D496" i="4"/>
  <c r="D493" i="4"/>
  <c r="D479" i="4"/>
  <c r="D466" i="4"/>
  <c r="D463" i="4"/>
  <c r="D453" i="4"/>
  <c r="D447" i="4"/>
  <c r="D442" i="4"/>
  <c r="D439" i="4"/>
  <c r="D435" i="4"/>
  <c r="D431" i="4"/>
  <c r="D426" i="4"/>
  <c r="D423" i="4"/>
  <c r="D418" i="4"/>
  <c r="D410" i="4"/>
  <c r="D406" i="4"/>
  <c r="D402" i="4"/>
  <c r="D397" i="4"/>
  <c r="D391" i="4"/>
  <c r="D383" i="4"/>
  <c r="D361" i="4"/>
  <c r="D355" i="4"/>
  <c r="D350" i="4"/>
  <c r="D346" i="4"/>
  <c r="D340" i="4"/>
  <c r="D328" i="4"/>
  <c r="D318" i="4"/>
  <c r="D313" i="4"/>
  <c r="D308" i="4"/>
  <c r="D304" i="4"/>
  <c r="D300" i="4"/>
  <c r="D295" i="4"/>
  <c r="D292" i="4"/>
  <c r="D278" i="4"/>
  <c r="D273" i="4"/>
  <c r="D270" i="4"/>
  <c r="D267" i="4"/>
  <c r="D263" i="4"/>
  <c r="D255" i="4"/>
  <c r="D251" i="4"/>
  <c r="D247" i="4"/>
  <c r="D244" i="4"/>
  <c r="D240" i="4"/>
  <c r="D237" i="4"/>
  <c r="D233" i="4"/>
  <c r="D230" i="4"/>
  <c r="D226" i="4"/>
  <c r="D223" i="4"/>
  <c r="D220" i="4"/>
  <c r="D210" i="4"/>
  <c r="D206" i="4"/>
  <c r="D193" i="4"/>
  <c r="D157" i="4"/>
  <c r="D131" i="4"/>
  <c r="D122" i="4"/>
  <c r="D119" i="4"/>
  <c r="D114" i="4"/>
  <c r="D91" i="4"/>
  <c r="D54" i="4"/>
  <c r="D50" i="4"/>
  <c r="D45" i="4"/>
  <c r="D42" i="4"/>
  <c r="D39" i="4"/>
  <c r="D36" i="4"/>
  <c r="D33" i="4"/>
  <c r="D29" i="4"/>
  <c r="D25" i="4"/>
  <c r="D20" i="4"/>
  <c r="D17" i="4"/>
  <c r="D13" i="4"/>
  <c r="D9" i="4"/>
  <c r="D16" i="3"/>
  <c r="C16" i="3"/>
  <c r="J65" i="3"/>
  <c r="D196" i="4"/>
  <c r="D189" i="4"/>
  <c r="D185" i="4"/>
  <c r="D180" i="4"/>
  <c r="E58" i="3"/>
  <c r="D176" i="4" s="1"/>
  <c r="E57" i="3"/>
  <c r="D173" i="4" s="1"/>
  <c r="E56" i="3"/>
  <c r="D170" i="4" s="1"/>
  <c r="E55" i="3"/>
  <c r="D167" i="4" s="1"/>
  <c r="E54" i="3"/>
  <c r="D162" i="4" s="1"/>
  <c r="E52" i="3"/>
  <c r="E51" i="3"/>
  <c r="D154" i="4" s="1"/>
  <c r="E50" i="3"/>
  <c r="D149" i="4" s="1"/>
  <c r="E49" i="3"/>
  <c r="D145" i="4" s="1"/>
  <c r="E48" i="3"/>
  <c r="D141" i="4" s="1"/>
  <c r="E47" i="3"/>
  <c r="D138" i="4" s="1"/>
  <c r="E46" i="3"/>
  <c r="D135" i="4" s="1"/>
  <c r="D128" i="4"/>
  <c r="D125" i="4"/>
  <c r="D111" i="4"/>
  <c r="D108" i="4"/>
  <c r="E34" i="3"/>
  <c r="D104" i="4" s="1"/>
  <c r="E33" i="3"/>
  <c r="D101" i="4" s="1"/>
  <c r="E32" i="3"/>
  <c r="D98" i="4" s="1"/>
  <c r="E30" i="3"/>
  <c r="D94" i="4" s="1"/>
  <c r="E29" i="3"/>
  <c r="E28" i="3"/>
  <c r="D87" i="4" s="1"/>
  <c r="E27" i="3"/>
  <c r="D83" i="4" s="1"/>
  <c r="E26" i="3"/>
  <c r="D79" i="4" s="1"/>
  <c r="E25" i="3"/>
  <c r="D74" i="4" s="1"/>
  <c r="E23" i="3"/>
  <c r="D70" i="4" s="1"/>
  <c r="E22" i="3"/>
  <c r="D66" i="4" s="1"/>
  <c r="E21" i="3"/>
  <c r="D62" i="4" s="1"/>
  <c r="E19" i="3"/>
  <c r="D58" i="4" s="1"/>
  <c r="E18" i="3"/>
  <c r="E17" i="3"/>
  <c r="J3" i="3"/>
  <c r="J334" i="3"/>
  <c r="J329" i="3"/>
  <c r="J325" i="3"/>
  <c r="J321" i="3"/>
  <c r="J316" i="3"/>
  <c r="J311" i="3"/>
  <c r="J308" i="3"/>
  <c r="J296" i="3"/>
  <c r="J293" i="3"/>
  <c r="J288" i="3"/>
  <c r="J284" i="3"/>
  <c r="J281" i="3"/>
  <c r="J276" i="3"/>
  <c r="J268" i="3"/>
  <c r="J262" i="3"/>
  <c r="J259" i="3"/>
  <c r="J256" i="3"/>
  <c r="J252" i="3"/>
  <c r="J248" i="3"/>
  <c r="J235" i="3"/>
  <c r="J215" i="3"/>
  <c r="J208" i="3"/>
  <c r="J203" i="3"/>
  <c r="J198" i="3"/>
  <c r="J182" i="3"/>
  <c r="J173" i="3"/>
  <c r="J167" i="3"/>
  <c r="J161" i="3"/>
  <c r="J158" i="3"/>
  <c r="J155" i="3"/>
  <c r="J151" i="3"/>
  <c r="J147" i="3"/>
  <c r="J140" i="3"/>
  <c r="J121" i="3"/>
  <c r="J95" i="3"/>
  <c r="J81" i="3"/>
  <c r="J59" i="3"/>
  <c r="J53" i="3"/>
  <c r="J45" i="3"/>
  <c r="J39" i="3"/>
  <c r="J35" i="3"/>
  <c r="J31" i="3"/>
  <c r="J24" i="3"/>
  <c r="J20" i="3"/>
  <c r="J16" i="3"/>
  <c r="C59" i="3"/>
  <c r="D59" i="3"/>
  <c r="C53" i="3"/>
  <c r="D53" i="3"/>
  <c r="C45" i="3"/>
  <c r="D45" i="3"/>
  <c r="C39" i="3"/>
  <c r="D39" i="3"/>
  <c r="C35" i="3"/>
  <c r="D35" i="3"/>
  <c r="C31" i="3"/>
  <c r="D31" i="3"/>
  <c r="C24" i="3"/>
  <c r="D24" i="3"/>
  <c r="C20" i="3"/>
  <c r="D20" i="3"/>
  <c r="C3" i="3"/>
  <c r="D3" i="3"/>
  <c r="J2" i="3" l="1"/>
  <c r="E65" i="3"/>
  <c r="B15" i="1" s="1"/>
  <c r="E45" i="3"/>
  <c r="B12" i="1" s="1"/>
  <c r="D699" i="4"/>
  <c r="G699" i="4" s="1"/>
  <c r="E16" i="3"/>
  <c r="B5" i="1" s="1"/>
  <c r="D1043" i="4"/>
  <c r="D1026" i="4"/>
  <c r="D1015" i="4"/>
  <c r="D1005" i="4"/>
  <c r="D991" i="4"/>
  <c r="D959" i="4"/>
  <c r="D938" i="4"/>
  <c r="D929" i="4"/>
  <c r="D922" i="4"/>
  <c r="D908" i="4"/>
  <c r="D894" i="4"/>
  <c r="D843" i="4"/>
  <c r="D756" i="4"/>
  <c r="D729" i="4"/>
  <c r="D713" i="4"/>
  <c r="D641" i="4"/>
  <c r="D609" i="4"/>
  <c r="D587" i="4"/>
  <c r="D569" i="4"/>
  <c r="D560" i="4"/>
  <c r="D553" i="4"/>
  <c r="D539" i="4"/>
  <c r="D527" i="4"/>
  <c r="E147" i="3"/>
  <c r="B23" i="1" s="1"/>
  <c r="I3" i="3"/>
  <c r="C2" i="3"/>
  <c r="D2" i="3"/>
  <c r="D504" i="4"/>
  <c r="D199" i="4"/>
  <c r="D312" i="4"/>
  <c r="D434" i="4"/>
  <c r="D259" i="4"/>
  <c r="D179" i="4"/>
  <c r="E59" i="3"/>
  <c r="B14" i="1" s="1"/>
  <c r="E53" i="3"/>
  <c r="B13" i="1" s="1"/>
  <c r="G308" i="4"/>
  <c r="G304" i="4"/>
  <c r="G300" i="4"/>
  <c r="G295" i="4"/>
  <c r="G292" i="4"/>
  <c r="G288" i="4"/>
  <c r="G283" i="4"/>
  <c r="G278" i="4"/>
  <c r="G273" i="4"/>
  <c r="G270" i="4"/>
  <c r="G267" i="4"/>
  <c r="G263" i="4"/>
  <c r="G260" i="4"/>
  <c r="G255" i="4"/>
  <c r="G251" i="4"/>
  <c r="G247" i="4"/>
  <c r="G244" i="4"/>
  <c r="G240" i="4"/>
  <c r="G237" i="4"/>
  <c r="G233" i="4"/>
  <c r="G230" i="4"/>
  <c r="G226" i="4"/>
  <c r="G223" i="4"/>
  <c r="G220" i="4"/>
  <c r="G214" i="4"/>
  <c r="G210" i="4"/>
  <c r="G206" i="4"/>
  <c r="G200" i="4"/>
  <c r="G196" i="4"/>
  <c r="G193" i="4"/>
  <c r="G189" i="4"/>
  <c r="G185" i="4"/>
  <c r="G176" i="4"/>
  <c r="G173" i="4"/>
  <c r="G170" i="4"/>
  <c r="G167" i="4"/>
  <c r="G162" i="4"/>
  <c r="G157" i="4"/>
  <c r="G154" i="4"/>
  <c r="G149" i="4"/>
  <c r="G145" i="4"/>
  <c r="G141" i="4"/>
  <c r="G138" i="4"/>
  <c r="G135" i="4"/>
  <c r="G131" i="4"/>
  <c r="G128" i="4"/>
  <c r="G125" i="4"/>
  <c r="G122" i="4"/>
  <c r="G119" i="4"/>
  <c r="G1194" i="4"/>
  <c r="G1191" i="4"/>
  <c r="G1186" i="4"/>
  <c r="G1182" i="4"/>
  <c r="G1177" i="4"/>
  <c r="G1174" i="4"/>
  <c r="G1170" i="4"/>
  <c r="G1167" i="4"/>
  <c r="G1162" i="4"/>
  <c r="G1159" i="4"/>
  <c r="G1154" i="4"/>
  <c r="G1150" i="4"/>
  <c r="G1147" i="4"/>
  <c r="G1141" i="4"/>
  <c r="G1137" i="4"/>
  <c r="G1133" i="4"/>
  <c r="G1129" i="4"/>
  <c r="G1126" i="4"/>
  <c r="G1120" i="4"/>
  <c r="G1115" i="4"/>
  <c r="G1112" i="4"/>
  <c r="G1108" i="4"/>
  <c r="G1104" i="4"/>
  <c r="G1101" i="4"/>
  <c r="G1096" i="4"/>
  <c r="G1091" i="4"/>
  <c r="G1087" i="4"/>
  <c r="G1083" i="4"/>
  <c r="G1080" i="4"/>
  <c r="G1074" i="4"/>
  <c r="G1071" i="4"/>
  <c r="G1066" i="4"/>
  <c r="G1063" i="4"/>
  <c r="G1059" i="4"/>
  <c r="G1054" i="4"/>
  <c r="G1049" i="4"/>
  <c r="G1044" i="4"/>
  <c r="G1037" i="4"/>
  <c r="G1034" i="4"/>
  <c r="G1030" i="4"/>
  <c r="G1027" i="4"/>
  <c r="G1023" i="4"/>
  <c r="G1020" i="4"/>
  <c r="G1016" i="4"/>
  <c r="G1011" i="4"/>
  <c r="G1006" i="4"/>
  <c r="G1001" i="4"/>
  <c r="G998" i="4"/>
  <c r="G995" i="4"/>
  <c r="G992" i="4"/>
  <c r="G986" i="4"/>
  <c r="G983" i="4"/>
  <c r="G980" i="4"/>
  <c r="G975" i="4"/>
  <c r="G968" i="4"/>
  <c r="G965" i="4"/>
  <c r="G960" i="4"/>
  <c r="G955" i="4"/>
  <c r="G951" i="4"/>
  <c r="G946" i="4"/>
  <c r="G943" i="4"/>
  <c r="G939" i="4"/>
  <c r="G934" i="4"/>
  <c r="G930" i="4"/>
  <c r="G926" i="4"/>
  <c r="G923" i="4"/>
  <c r="G917" i="4"/>
  <c r="G912" i="4"/>
  <c r="G909" i="4"/>
  <c r="G903" i="4"/>
  <c r="G899" i="4"/>
  <c r="G895" i="4"/>
  <c r="G890" i="4"/>
  <c r="G886" i="4"/>
  <c r="G882" i="4"/>
  <c r="G879" i="4"/>
  <c r="G875" i="4"/>
  <c r="G871" i="4"/>
  <c r="G867" i="4"/>
  <c r="G863" i="4"/>
  <c r="G859" i="4"/>
  <c r="G854" i="4"/>
  <c r="G850" i="4"/>
  <c r="G844" i="4"/>
  <c r="G838" i="4"/>
  <c r="G833" i="4"/>
  <c r="G829" i="4"/>
  <c r="G825" i="4"/>
  <c r="G821" i="4"/>
  <c r="G817" i="4"/>
  <c r="G813" i="4"/>
  <c r="G808" i="4"/>
  <c r="G804" i="4"/>
  <c r="G800" i="4"/>
  <c r="G795" i="4"/>
  <c r="G791" i="4"/>
  <c r="G785" i="4"/>
  <c r="G781" i="4"/>
  <c r="G776" i="4"/>
  <c r="G771" i="4"/>
  <c r="G766" i="4"/>
  <c r="G762" i="4"/>
  <c r="G757" i="4"/>
  <c r="G752" i="4"/>
  <c r="G747" i="4"/>
  <c r="G743" i="4"/>
  <c r="G739" i="4"/>
  <c r="G734" i="4"/>
  <c r="G730" i="4"/>
  <c r="G726" i="4"/>
  <c r="G721" i="4"/>
  <c r="G718" i="4"/>
  <c r="G714" i="4"/>
  <c r="G709" i="4"/>
  <c r="G706" i="4"/>
  <c r="G703" i="4"/>
  <c r="G694" i="4"/>
  <c r="G690" i="4"/>
  <c r="G687" i="4"/>
  <c r="G684" i="4"/>
  <c r="G680" i="4"/>
  <c r="G674" i="4"/>
  <c r="G671" i="4"/>
  <c r="G668" i="4"/>
  <c r="G664" i="4"/>
  <c r="G660" i="4"/>
  <c r="G656" i="4"/>
  <c r="G652" i="4"/>
  <c r="G649" i="4"/>
  <c r="G646" i="4"/>
  <c r="G642" i="4"/>
  <c r="G638" i="4"/>
  <c r="G635" i="4"/>
  <c r="G631" i="4"/>
  <c r="G626" i="4"/>
  <c r="G622" i="4"/>
  <c r="G619" i="4"/>
  <c r="G615" i="4"/>
  <c r="G610" i="4"/>
  <c r="G604" i="4"/>
  <c r="G600" i="4"/>
  <c r="G597" i="4"/>
  <c r="G593" i="4"/>
  <c r="G588" i="4"/>
  <c r="G584" i="4"/>
  <c r="G581" i="4"/>
  <c r="G577" i="4"/>
  <c r="G573" i="4"/>
  <c r="G570" i="4"/>
  <c r="G565" i="4"/>
  <c r="G561" i="4"/>
  <c r="G557" i="4"/>
  <c r="G554" i="4"/>
  <c r="G549" i="4"/>
  <c r="G545" i="4"/>
  <c r="G540" i="4"/>
  <c r="G536" i="4"/>
  <c r="G533" i="4"/>
  <c r="G528" i="4"/>
  <c r="G523" i="4"/>
  <c r="G519" i="4"/>
  <c r="G516" i="4"/>
  <c r="G513" i="4"/>
  <c r="G509" i="4"/>
  <c r="G505" i="4"/>
  <c r="G500" i="4"/>
  <c r="G496" i="4"/>
  <c r="G493" i="4"/>
  <c r="G489" i="4"/>
  <c r="G486" i="4"/>
  <c r="G483" i="4"/>
  <c r="G479" i="4"/>
  <c r="G476" i="4"/>
  <c r="G471" i="4"/>
  <c r="G466" i="4"/>
  <c r="G463" i="4"/>
  <c r="G460" i="4"/>
  <c r="G456" i="4"/>
  <c r="G453" i="4"/>
  <c r="G447" i="4"/>
  <c r="G442" i="4"/>
  <c r="G439" i="4"/>
  <c r="G435" i="4"/>
  <c r="G431" i="4"/>
  <c r="G426" i="4"/>
  <c r="G423" i="4"/>
  <c r="G418" i="4"/>
  <c r="G414" i="4"/>
  <c r="G410" i="4"/>
  <c r="G406" i="4"/>
  <c r="G402" i="4"/>
  <c r="G397" i="4"/>
  <c r="G391" i="4"/>
  <c r="G383" i="4"/>
  <c r="G376" i="4"/>
  <c r="G370" i="4"/>
  <c r="G366" i="4"/>
  <c r="G361" i="4"/>
  <c r="G355" i="4"/>
  <c r="G350" i="4"/>
  <c r="G346" i="4"/>
  <c r="G340" i="4"/>
  <c r="G336" i="4"/>
  <c r="G332" i="4"/>
  <c r="G328" i="4"/>
  <c r="G324" i="4"/>
  <c r="G318" i="4"/>
  <c r="G313" i="4"/>
  <c r="G29" i="4"/>
  <c r="G20" i="4"/>
  <c r="G114" i="4"/>
  <c r="G111" i="4"/>
  <c r="G104" i="4"/>
  <c r="G101" i="4"/>
  <c r="G98" i="4"/>
  <c r="G66" i="4"/>
  <c r="G94" i="4"/>
  <c r="G91" i="4"/>
  <c r="G87" i="4"/>
  <c r="G83" i="4"/>
  <c r="G79" i="4"/>
  <c r="G74" i="4"/>
  <c r="G70" i="4"/>
  <c r="G62" i="4"/>
  <c r="G5" i="4"/>
  <c r="G9" i="4"/>
  <c r="G13" i="4"/>
  <c r="G17" i="4"/>
  <c r="G25" i="4"/>
  <c r="G33" i="4"/>
  <c r="G36" i="4"/>
  <c r="G39" i="4"/>
  <c r="G42" i="4"/>
  <c r="G45" i="4"/>
  <c r="G58" i="4"/>
  <c r="G54" i="4"/>
  <c r="G50" i="4"/>
  <c r="B11" i="1" l="1"/>
  <c r="D698" i="4"/>
  <c r="D107" i="4"/>
  <c r="D61" i="4"/>
  <c r="G108" i="4"/>
  <c r="D73" i="4"/>
  <c r="D97" i="4"/>
  <c r="D49" i="4"/>
  <c r="G180" i="4"/>
  <c r="D161" i="4"/>
  <c r="D134" i="4"/>
  <c r="D118" i="4"/>
  <c r="D4" i="4"/>
  <c r="C1194" i="4"/>
  <c r="O338" i="3" s="1"/>
  <c r="C1191" i="4"/>
  <c r="O337" i="3" s="1"/>
  <c r="C1186" i="4"/>
  <c r="O336" i="3" s="1"/>
  <c r="C1182" i="4"/>
  <c r="O335" i="3" s="1"/>
  <c r="C1177" i="4"/>
  <c r="O333" i="3" s="1"/>
  <c r="C1174" i="4"/>
  <c r="O332" i="3" s="1"/>
  <c r="C1170" i="4"/>
  <c r="O331" i="3" s="1"/>
  <c r="C1167" i="4"/>
  <c r="O330" i="3" s="1"/>
  <c r="C1162" i="4"/>
  <c r="O328" i="3" s="1"/>
  <c r="C1159" i="4"/>
  <c r="O327" i="3" s="1"/>
  <c r="C1154" i="4"/>
  <c r="O326" i="3" s="1"/>
  <c r="C1150" i="4"/>
  <c r="O324" i="3" s="1"/>
  <c r="C1147" i="4"/>
  <c r="O323" i="3" s="1"/>
  <c r="C1141" i="4"/>
  <c r="O322" i="3" s="1"/>
  <c r="C1137" i="4"/>
  <c r="O320" i="3" s="1"/>
  <c r="C1133" i="4"/>
  <c r="O319" i="3" s="1"/>
  <c r="C1129" i="4"/>
  <c r="O318" i="3" s="1"/>
  <c r="C1126" i="4"/>
  <c r="O317" i="3" s="1"/>
  <c r="C1120" i="4"/>
  <c r="O315" i="3" s="1"/>
  <c r="C1115" i="4"/>
  <c r="O314" i="3" s="1"/>
  <c r="C1112" i="4"/>
  <c r="O313" i="3" s="1"/>
  <c r="C1108" i="4"/>
  <c r="O312" i="3" s="1"/>
  <c r="C1104" i="4"/>
  <c r="O310" i="3" s="1"/>
  <c r="C1101" i="4"/>
  <c r="O309" i="3" s="1"/>
  <c r="C1096" i="4"/>
  <c r="O307" i="3" s="1"/>
  <c r="C1091" i="4"/>
  <c r="O306" i="3" s="1"/>
  <c r="C1087" i="4"/>
  <c r="O305" i="3" s="1"/>
  <c r="C1083" i="4"/>
  <c r="O304" i="3" s="1"/>
  <c r="C1080" i="4"/>
  <c r="O303" i="3" s="1"/>
  <c r="C1074" i="4"/>
  <c r="O302" i="3" s="1"/>
  <c r="C1071" i="4"/>
  <c r="O301" i="3" s="1"/>
  <c r="C1066" i="4"/>
  <c r="O300" i="3" s="1"/>
  <c r="C1063" i="4"/>
  <c r="O299" i="3" s="1"/>
  <c r="C1059" i="4"/>
  <c r="O298" i="3" s="1"/>
  <c r="C1054" i="4"/>
  <c r="O297" i="3" s="1"/>
  <c r="C1049" i="4"/>
  <c r="O295" i="3" s="1"/>
  <c r="C1044" i="4"/>
  <c r="O294" i="3" s="1"/>
  <c r="C1037" i="4"/>
  <c r="O292" i="3" s="1"/>
  <c r="C1034" i="4"/>
  <c r="O291" i="3" s="1"/>
  <c r="C1030" i="4"/>
  <c r="O290" i="3" s="1"/>
  <c r="C1027" i="4"/>
  <c r="O289" i="3" s="1"/>
  <c r="C1023" i="4"/>
  <c r="O287" i="3" s="1"/>
  <c r="C1020" i="4"/>
  <c r="O286" i="3" s="1"/>
  <c r="C1016" i="4"/>
  <c r="O285" i="3" s="1"/>
  <c r="C1011" i="4"/>
  <c r="O283" i="3" s="1"/>
  <c r="C1006" i="4"/>
  <c r="O282" i="3" s="1"/>
  <c r="C1001" i="4"/>
  <c r="O280" i="3" s="1"/>
  <c r="C998" i="4"/>
  <c r="O279" i="3" s="1"/>
  <c r="C995" i="4"/>
  <c r="O278" i="3" s="1"/>
  <c r="C992" i="4"/>
  <c r="O277" i="3" s="1"/>
  <c r="C986" i="4"/>
  <c r="O275" i="3" s="1"/>
  <c r="C983" i="4"/>
  <c r="O274" i="3" s="1"/>
  <c r="C980" i="4"/>
  <c r="O273" i="3" s="1"/>
  <c r="C975" i="4"/>
  <c r="O272" i="3" s="1"/>
  <c r="C968" i="4"/>
  <c r="O271" i="3" s="1"/>
  <c r="C965" i="4"/>
  <c r="O270" i="3" s="1"/>
  <c r="C960" i="4"/>
  <c r="O269" i="3" s="1"/>
  <c r="C955" i="4"/>
  <c r="O267" i="3" s="1"/>
  <c r="C951" i="4"/>
  <c r="O266" i="3" s="1"/>
  <c r="C946" i="4"/>
  <c r="O265" i="3" s="1"/>
  <c r="C943" i="4"/>
  <c r="O264" i="3" s="1"/>
  <c r="C939" i="4"/>
  <c r="O263" i="3" s="1"/>
  <c r="C934" i="4"/>
  <c r="O261" i="3" s="1"/>
  <c r="C930" i="4"/>
  <c r="O260" i="3" s="1"/>
  <c r="C926" i="4"/>
  <c r="O258" i="3" s="1"/>
  <c r="C923" i="4"/>
  <c r="O257" i="3" s="1"/>
  <c r="C917" i="4"/>
  <c r="O255" i="3" s="1"/>
  <c r="C912" i="4"/>
  <c r="O254" i="3" s="1"/>
  <c r="C909" i="4"/>
  <c r="O253" i="3" s="1"/>
  <c r="C903" i="4"/>
  <c r="O251" i="3" s="1"/>
  <c r="C899" i="4"/>
  <c r="O250" i="3" s="1"/>
  <c r="C895" i="4"/>
  <c r="O249" i="3" s="1"/>
  <c r="C890" i="4"/>
  <c r="O247" i="3" s="1"/>
  <c r="C886" i="4"/>
  <c r="O246" i="3" s="1"/>
  <c r="C882" i="4"/>
  <c r="O245" i="3" s="1"/>
  <c r="C879" i="4"/>
  <c r="O244" i="3" s="1"/>
  <c r="C875" i="4"/>
  <c r="O243" i="3" s="1"/>
  <c r="C871" i="4"/>
  <c r="O242" i="3" s="1"/>
  <c r="C867" i="4"/>
  <c r="O241" i="3" s="1"/>
  <c r="C863" i="4"/>
  <c r="O240" i="3" s="1"/>
  <c r="C859" i="4"/>
  <c r="O239" i="3" s="1"/>
  <c r="C854" i="4"/>
  <c r="O238" i="3" s="1"/>
  <c r="C850" i="4"/>
  <c r="O237" i="3" s="1"/>
  <c r="C844" i="4"/>
  <c r="O236" i="3" s="1"/>
  <c r="C838" i="4"/>
  <c r="O234" i="3" s="1"/>
  <c r="C833" i="4"/>
  <c r="O233" i="3" s="1"/>
  <c r="C829" i="4"/>
  <c r="O232" i="3" s="1"/>
  <c r="C825" i="4"/>
  <c r="O231" i="3" s="1"/>
  <c r="C821" i="4"/>
  <c r="O230" i="3" s="1"/>
  <c r="C817" i="4"/>
  <c r="O229" i="3" s="1"/>
  <c r="O228" i="3"/>
  <c r="C808" i="4"/>
  <c r="O227" i="3" s="1"/>
  <c r="C804" i="4"/>
  <c r="O226" i="3" s="1"/>
  <c r="C800" i="4"/>
  <c r="O225" i="3" s="1"/>
  <c r="C795" i="4"/>
  <c r="O224" i="3" s="1"/>
  <c r="C791" i="4"/>
  <c r="O223" i="3" s="1"/>
  <c r="C785" i="4"/>
  <c r="O222" i="3" s="1"/>
  <c r="C781" i="4"/>
  <c r="O221" i="3" s="1"/>
  <c r="C776" i="4"/>
  <c r="O220" i="3" s="1"/>
  <c r="C771" i="4"/>
  <c r="O219" i="3" s="1"/>
  <c r="C766" i="4"/>
  <c r="O218" i="3" s="1"/>
  <c r="C762" i="4"/>
  <c r="O217" i="3" s="1"/>
  <c r="C757" i="4"/>
  <c r="O216" i="3" s="1"/>
  <c r="O268" i="3" l="1"/>
  <c r="O288" i="3"/>
  <c r="O248" i="3"/>
  <c r="O259" i="3"/>
  <c r="O308" i="3"/>
  <c r="O256" i="3"/>
  <c r="O276" i="3"/>
  <c r="O316" i="3"/>
  <c r="O293" i="3"/>
  <c r="O252" i="3"/>
  <c r="O235" i="3"/>
  <c r="O284" i="3"/>
  <c r="O334" i="3"/>
  <c r="O296" i="3"/>
  <c r="O325" i="3"/>
  <c r="O329" i="3"/>
  <c r="O215" i="3"/>
  <c r="O262" i="3"/>
  <c r="O281" i="3"/>
  <c r="O311" i="3"/>
  <c r="O321" i="3"/>
  <c r="D3" i="4"/>
  <c r="G4" i="4"/>
  <c r="H951" i="4"/>
  <c r="I951" i="4" s="1"/>
  <c r="C752" i="4" l="1"/>
  <c r="O214" i="3" s="1"/>
  <c r="C747" i="4"/>
  <c r="O213" i="3" s="1"/>
  <c r="C743" i="4"/>
  <c r="O212" i="3" s="1"/>
  <c r="O211" i="3"/>
  <c r="C734" i="4"/>
  <c r="O210" i="3" s="1"/>
  <c r="C730" i="4"/>
  <c r="O209" i="3" s="1"/>
  <c r="O208" i="3" l="1"/>
  <c r="C726" i="4"/>
  <c r="O207" i="3" s="1"/>
  <c r="C721" i="4"/>
  <c r="O206" i="3" s="1"/>
  <c r="C718" i="4"/>
  <c r="O205" i="3" s="1"/>
  <c r="C714" i="4"/>
  <c r="C709" i="4"/>
  <c r="O202" i="3" s="1"/>
  <c r="C706" i="4"/>
  <c r="O201" i="3" s="1"/>
  <c r="C703" i="4"/>
  <c r="O200" i="3" s="1"/>
  <c r="C699" i="4"/>
  <c r="O199" i="3" s="1"/>
  <c r="C694" i="4"/>
  <c r="O197" i="3" s="1"/>
  <c r="C690" i="4"/>
  <c r="O196" i="3" s="1"/>
  <c r="C687" i="4"/>
  <c r="O195" i="3" s="1"/>
  <c r="C684" i="4"/>
  <c r="O194" i="3" s="1"/>
  <c r="C680" i="4"/>
  <c r="O193" i="3" s="1"/>
  <c r="C674" i="4"/>
  <c r="O192" i="3" s="1"/>
  <c r="C671" i="4"/>
  <c r="O191" i="3" s="1"/>
  <c r="C668" i="4"/>
  <c r="O190" i="3" s="1"/>
  <c r="C664" i="4"/>
  <c r="O189" i="3" s="1"/>
  <c r="C660" i="4"/>
  <c r="O188" i="3" s="1"/>
  <c r="C656" i="4"/>
  <c r="O187" i="3" s="1"/>
  <c r="C652" i="4"/>
  <c r="O186" i="3" s="1"/>
  <c r="C649" i="4"/>
  <c r="O185" i="3" s="1"/>
  <c r="C646" i="4"/>
  <c r="O184" i="3" s="1"/>
  <c r="C642" i="4"/>
  <c r="O183" i="3" s="1"/>
  <c r="C638" i="4"/>
  <c r="O181" i="3" s="1"/>
  <c r="C635" i="4"/>
  <c r="O180" i="3" s="1"/>
  <c r="C631" i="4"/>
  <c r="O179" i="3" s="1"/>
  <c r="C626" i="4"/>
  <c r="O178" i="3" s="1"/>
  <c r="C622" i="4"/>
  <c r="O177" i="3" s="1"/>
  <c r="C619" i="4"/>
  <c r="O176" i="3" s="1"/>
  <c r="C615" i="4"/>
  <c r="O175" i="3" s="1"/>
  <c r="C610" i="4"/>
  <c r="O174" i="3" s="1"/>
  <c r="O173" i="3" l="1"/>
  <c r="O182" i="3"/>
  <c r="O203" i="3"/>
  <c r="O198" i="3"/>
  <c r="C604" i="4"/>
  <c r="O172" i="3" s="1"/>
  <c r="C600" i="4"/>
  <c r="O171" i="3" s="1"/>
  <c r="O170" i="3"/>
  <c r="C593" i="4"/>
  <c r="O169" i="3" s="1"/>
  <c r="C588" i="4"/>
  <c r="O168" i="3" s="1"/>
  <c r="C584" i="4"/>
  <c r="O166" i="3" s="1"/>
  <c r="C581" i="4"/>
  <c r="O165" i="3" s="1"/>
  <c r="C577" i="4"/>
  <c r="O164" i="3" s="1"/>
  <c r="C573" i="4"/>
  <c r="O163" i="3" s="1"/>
  <c r="C570" i="4"/>
  <c r="O162" i="3" s="1"/>
  <c r="C565" i="4"/>
  <c r="O160" i="3" s="1"/>
  <c r="C561" i="4"/>
  <c r="O159" i="3" s="1"/>
  <c r="C557" i="4"/>
  <c r="O157" i="3" s="1"/>
  <c r="C554" i="4"/>
  <c r="O156" i="3" s="1"/>
  <c r="C549" i="4"/>
  <c r="O154" i="3" s="1"/>
  <c r="C545" i="4"/>
  <c r="O153" i="3" s="1"/>
  <c r="C540" i="4"/>
  <c r="O152" i="3" s="1"/>
  <c r="C536" i="4"/>
  <c r="O150" i="3" s="1"/>
  <c r="C533" i="4"/>
  <c r="O149" i="3" s="1"/>
  <c r="C528" i="4"/>
  <c r="O148" i="3" s="1"/>
  <c r="C523" i="4"/>
  <c r="O146" i="3" s="1"/>
  <c r="C519" i="4"/>
  <c r="O145" i="3" s="1"/>
  <c r="C516" i="4"/>
  <c r="O144" i="3" s="1"/>
  <c r="C513" i="4"/>
  <c r="O143" i="3" s="1"/>
  <c r="C509" i="4"/>
  <c r="O142" i="3" s="1"/>
  <c r="C505" i="4"/>
  <c r="O141" i="3" s="1"/>
  <c r="O151" i="3" l="1"/>
  <c r="O140" i="3"/>
  <c r="O161" i="3"/>
  <c r="O147" i="3"/>
  <c r="O158" i="3"/>
  <c r="O155" i="3"/>
  <c r="O167" i="3"/>
  <c r="C500" i="4"/>
  <c r="O139" i="3" s="1"/>
  <c r="C496" i="4"/>
  <c r="O138" i="3" s="1"/>
  <c r="C493" i="4"/>
  <c r="O137" i="3" s="1"/>
  <c r="C489" i="4"/>
  <c r="O136" i="3" s="1"/>
  <c r="C486" i="4"/>
  <c r="O135" i="3" s="1"/>
  <c r="C483" i="4"/>
  <c r="O134" i="3" s="1"/>
  <c r="C479" i="4"/>
  <c r="O133" i="3" s="1"/>
  <c r="C476" i="4"/>
  <c r="O132" i="3" s="1"/>
  <c r="C471" i="4"/>
  <c r="O131" i="3" s="1"/>
  <c r="C466" i="4"/>
  <c r="O130" i="3" s="1"/>
  <c r="C463" i="4"/>
  <c r="O129" i="3" s="1"/>
  <c r="C460" i="4"/>
  <c r="O128" i="3" s="1"/>
  <c r="C456" i="4"/>
  <c r="O127" i="3" s="1"/>
  <c r="C453" i="4"/>
  <c r="O126" i="3" s="1"/>
  <c r="C447" i="4"/>
  <c r="O125" i="3" s="1"/>
  <c r="C442" i="4"/>
  <c r="O124" i="3" s="1"/>
  <c r="C439" i="4"/>
  <c r="O123" i="3" s="1"/>
  <c r="C435" i="4"/>
  <c r="O122" i="3" s="1"/>
  <c r="O121" i="3" l="1"/>
  <c r="C431" i="4"/>
  <c r="O120" i="3" s="1"/>
  <c r="C426" i="4"/>
  <c r="O119" i="3" s="1"/>
  <c r="C423" i="4"/>
  <c r="O118" i="3" s="1"/>
  <c r="C418" i="4"/>
  <c r="O117" i="3" s="1"/>
  <c r="C414" i="4"/>
  <c r="O116" i="3" s="1"/>
  <c r="C410" i="4"/>
  <c r="O115" i="3" s="1"/>
  <c r="C406" i="4"/>
  <c r="O114" i="3" s="1"/>
  <c r="C402" i="4"/>
  <c r="O113" i="3" s="1"/>
  <c r="C397" i="4"/>
  <c r="O112" i="3" s="1"/>
  <c r="O111" i="3"/>
  <c r="C383" i="4"/>
  <c r="O110" i="3" s="1"/>
  <c r="C376" i="4"/>
  <c r="O109" i="3" s="1"/>
  <c r="C370" i="4"/>
  <c r="O108" i="3" s="1"/>
  <c r="C366" i="4"/>
  <c r="O107" i="3" s="1"/>
  <c r="C361" i="4"/>
  <c r="O106" i="3" s="1"/>
  <c r="C355" i="4"/>
  <c r="O105" i="3" s="1"/>
  <c r="C350" i="4"/>
  <c r="O104" i="3" s="1"/>
  <c r="C346" i="4"/>
  <c r="O103" i="3" s="1"/>
  <c r="C340" i="4"/>
  <c r="O102" i="3" s="1"/>
  <c r="C336" i="4"/>
  <c r="O101" i="3" s="1"/>
  <c r="C332" i="4"/>
  <c r="O100" i="3" s="1"/>
  <c r="C324" i="4"/>
  <c r="O98" i="3" s="1"/>
  <c r="C328" i="4"/>
  <c r="O99" i="3" s="1"/>
  <c r="C318" i="4"/>
  <c r="O97" i="3" s="1"/>
  <c r="C313" i="4"/>
  <c r="O96" i="3" s="1"/>
  <c r="C83" i="4"/>
  <c r="O27" i="3" s="1"/>
  <c r="C308" i="4"/>
  <c r="O94" i="3" s="1"/>
  <c r="C304" i="4"/>
  <c r="O93" i="3" s="1"/>
  <c r="C300" i="4"/>
  <c r="O92" i="3" s="1"/>
  <c r="C295" i="4"/>
  <c r="O91" i="3" s="1"/>
  <c r="C292" i="4"/>
  <c r="O90" i="3" s="1"/>
  <c r="C288" i="4"/>
  <c r="O89" i="3" s="1"/>
  <c r="C283" i="4"/>
  <c r="O88" i="3" s="1"/>
  <c r="C278" i="4"/>
  <c r="O87" i="3" s="1"/>
  <c r="C273" i="4"/>
  <c r="O86" i="3" s="1"/>
  <c r="C270" i="4"/>
  <c r="O85" i="3" s="1"/>
  <c r="C267" i="4"/>
  <c r="O84" i="3" s="1"/>
  <c r="C263" i="4"/>
  <c r="O83" i="3" s="1"/>
  <c r="C260" i="4"/>
  <c r="O82" i="3" s="1"/>
  <c r="O95" i="3" l="1"/>
  <c r="O81" i="3"/>
  <c r="C255" i="4"/>
  <c r="O80" i="3" s="1"/>
  <c r="C251" i="4"/>
  <c r="O79" i="3" s="1"/>
  <c r="C247" i="4"/>
  <c r="O78" i="3" s="1"/>
  <c r="C244" i="4"/>
  <c r="O77" i="3" s="1"/>
  <c r="C240" i="4"/>
  <c r="O76" i="3" s="1"/>
  <c r="C237" i="4"/>
  <c r="O75" i="3" s="1"/>
  <c r="C233" i="4"/>
  <c r="O74" i="3" s="1"/>
  <c r="C230" i="4"/>
  <c r="O73" i="3" s="1"/>
  <c r="C226" i="4"/>
  <c r="O72" i="3" s="1"/>
  <c r="C223" i="4"/>
  <c r="O71" i="3" s="1"/>
  <c r="C220" i="4"/>
  <c r="O70" i="3" s="1"/>
  <c r="C214" i="4"/>
  <c r="O69" i="3" s="1"/>
  <c r="C210" i="4"/>
  <c r="O68" i="3" s="1"/>
  <c r="C206" i="4"/>
  <c r="O67" i="3" s="1"/>
  <c r="C200" i="4"/>
  <c r="O66" i="3" s="1"/>
  <c r="C196" i="4"/>
  <c r="O64" i="3" s="1"/>
  <c r="C193" i="4"/>
  <c r="O63" i="3" s="1"/>
  <c r="C189" i="4"/>
  <c r="O62" i="3" s="1"/>
  <c r="C185" i="4"/>
  <c r="O61" i="3" s="1"/>
  <c r="C180" i="4"/>
  <c r="O60" i="3" s="1"/>
  <c r="C176" i="4"/>
  <c r="O58" i="3" s="1"/>
  <c r="C173" i="4"/>
  <c r="O57" i="3" s="1"/>
  <c r="C170" i="4"/>
  <c r="O56" i="3" s="1"/>
  <c r="C167" i="4"/>
  <c r="O55" i="3" s="1"/>
  <c r="C162" i="4"/>
  <c r="O54" i="3" s="1"/>
  <c r="C157" i="4"/>
  <c r="O52" i="3" s="1"/>
  <c r="C154" i="4"/>
  <c r="O51" i="3" s="1"/>
  <c r="C149" i="4"/>
  <c r="O50" i="3" s="1"/>
  <c r="C145" i="4"/>
  <c r="O49" i="3" s="1"/>
  <c r="C141" i="4"/>
  <c r="O48" i="3" s="1"/>
  <c r="C138" i="4"/>
  <c r="O47" i="3" s="1"/>
  <c r="C135" i="4"/>
  <c r="O46" i="3" s="1"/>
  <c r="O53" i="3" l="1"/>
  <c r="O65" i="3"/>
  <c r="O45" i="3"/>
  <c r="O59" i="3"/>
  <c r="C199" i="4"/>
  <c r="C179" i="4"/>
  <c r="C161" i="4"/>
  <c r="C134" i="4"/>
  <c r="C128" i="4"/>
  <c r="O43" i="3" s="1"/>
  <c r="C131" i="4"/>
  <c r="O44" i="3" s="1"/>
  <c r="C125" i="4"/>
  <c r="O42" i="3" s="1"/>
  <c r="C122" i="4"/>
  <c r="O41" i="3" s="1"/>
  <c r="C119" i="4"/>
  <c r="C114" i="4"/>
  <c r="O38" i="3" s="1"/>
  <c r="C111" i="4"/>
  <c r="O37" i="3" s="1"/>
  <c r="C108" i="4"/>
  <c r="O36" i="3" s="1"/>
  <c r="C104" i="4"/>
  <c r="O34" i="3" s="1"/>
  <c r="C101" i="4"/>
  <c r="O33" i="3" s="1"/>
  <c r="C98" i="4"/>
  <c r="O32" i="3" s="1"/>
  <c r="C94" i="4"/>
  <c r="O30" i="3" s="1"/>
  <c r="C91" i="4"/>
  <c r="O29" i="3" s="1"/>
  <c r="C87" i="4"/>
  <c r="O28" i="3" s="1"/>
  <c r="C79" i="4"/>
  <c r="O26" i="3" s="1"/>
  <c r="C74" i="4"/>
  <c r="O25" i="3" s="1"/>
  <c r="C70" i="4"/>
  <c r="O23" i="3" s="1"/>
  <c r="C66" i="4"/>
  <c r="O22" i="3" s="1"/>
  <c r="C62" i="4"/>
  <c r="O21" i="3" s="1"/>
  <c r="C58" i="4"/>
  <c r="O19" i="3" s="1"/>
  <c r="C54" i="4"/>
  <c r="O18" i="3" s="1"/>
  <c r="C50" i="4"/>
  <c r="O17" i="3" s="1"/>
  <c r="O15" i="3"/>
  <c r="C42" i="4"/>
  <c r="O14" i="3" s="1"/>
  <c r="C39" i="4"/>
  <c r="O13" i="3" s="1"/>
  <c r="C36" i="4"/>
  <c r="O12" i="3" s="1"/>
  <c r="C33" i="4"/>
  <c r="O11" i="3" s="1"/>
  <c r="C29" i="4"/>
  <c r="O10" i="3" s="1"/>
  <c r="C25" i="4"/>
  <c r="O9" i="3" s="1"/>
  <c r="C20" i="4"/>
  <c r="O8" i="3" s="1"/>
  <c r="C17" i="4"/>
  <c r="O7" i="3" s="1"/>
  <c r="C13" i="4"/>
  <c r="O6" i="3" s="1"/>
  <c r="C9" i="4"/>
  <c r="C5" i="4"/>
  <c r="O20" i="3" l="1"/>
  <c r="O31" i="3"/>
  <c r="H9" i="4"/>
  <c r="O24" i="3"/>
  <c r="O35" i="3"/>
  <c r="O16" i="3"/>
  <c r="O39" i="3"/>
  <c r="H5" i="4"/>
  <c r="O4" i="3"/>
  <c r="C107" i="4"/>
  <c r="C118" i="4"/>
  <c r="C97" i="4"/>
  <c r="C61" i="4"/>
  <c r="C73" i="4"/>
  <c r="C49" i="4"/>
  <c r="C4" i="4"/>
  <c r="X50" i="1"/>
  <c r="X45" i="1"/>
  <c r="X39" i="1"/>
  <c r="X32" i="1"/>
  <c r="X27" i="1"/>
  <c r="X21" i="1"/>
  <c r="AA2" i="1"/>
  <c r="Z2" i="1"/>
  <c r="X17" i="1"/>
  <c r="Y2" i="1"/>
  <c r="X11" i="1"/>
  <c r="X4" i="1"/>
  <c r="O3" i="3" l="1"/>
  <c r="O2" i="3" s="1"/>
  <c r="C894" i="4"/>
  <c r="E434" i="4"/>
  <c r="G434" i="4" s="1"/>
  <c r="I338" i="3" l="1"/>
  <c r="I337" i="3"/>
  <c r="I336" i="3"/>
  <c r="I335" i="3"/>
  <c r="E334" i="3"/>
  <c r="B58" i="1" s="1"/>
  <c r="I333" i="3"/>
  <c r="I332" i="3"/>
  <c r="I331" i="3"/>
  <c r="I330" i="3"/>
  <c r="E329" i="3"/>
  <c r="B57" i="1" s="1"/>
  <c r="I328" i="3"/>
  <c r="I327" i="3"/>
  <c r="I326" i="3"/>
  <c r="E325" i="3"/>
  <c r="B56" i="1" s="1"/>
  <c r="I324" i="3"/>
  <c r="I323" i="3"/>
  <c r="I322" i="3"/>
  <c r="E321" i="3"/>
  <c r="B55" i="1" s="1"/>
  <c r="I320" i="3"/>
  <c r="I319" i="3"/>
  <c r="I318" i="3"/>
  <c r="I317" i="3"/>
  <c r="E316" i="3"/>
  <c r="B54" i="1" s="1"/>
  <c r="I315" i="3"/>
  <c r="I314" i="3"/>
  <c r="I313" i="3"/>
  <c r="I312" i="3"/>
  <c r="E311" i="3"/>
  <c r="B53" i="1" s="1"/>
  <c r="I310" i="3"/>
  <c r="I309" i="3"/>
  <c r="E308" i="3"/>
  <c r="B52" i="1" s="1"/>
  <c r="I307" i="3"/>
  <c r="I306" i="3"/>
  <c r="I305" i="3"/>
  <c r="I304" i="3"/>
  <c r="I303" i="3"/>
  <c r="I302" i="3"/>
  <c r="I301" i="3"/>
  <c r="I300" i="3"/>
  <c r="I299" i="3"/>
  <c r="I298" i="3"/>
  <c r="I297" i="3"/>
  <c r="E296" i="3"/>
  <c r="B51" i="1" s="1"/>
  <c r="I295" i="3"/>
  <c r="I294" i="3"/>
  <c r="E293" i="3"/>
  <c r="B49" i="1" s="1"/>
  <c r="I292" i="3"/>
  <c r="I291" i="3"/>
  <c r="I290" i="3"/>
  <c r="I289" i="3"/>
  <c r="E288" i="3"/>
  <c r="B48" i="1" s="1"/>
  <c r="I287" i="3"/>
  <c r="I286" i="3"/>
  <c r="I285" i="3"/>
  <c r="E284" i="3"/>
  <c r="B47" i="1" s="1"/>
  <c r="I283" i="3"/>
  <c r="I282" i="3"/>
  <c r="E281" i="3"/>
  <c r="B46" i="1" s="1"/>
  <c r="I280" i="3"/>
  <c r="I279" i="3"/>
  <c r="I278" i="3"/>
  <c r="I277" i="3"/>
  <c r="E276" i="3"/>
  <c r="B44" i="1" s="1"/>
  <c r="I275" i="3"/>
  <c r="I274" i="3"/>
  <c r="I273" i="3"/>
  <c r="I272" i="3"/>
  <c r="I271" i="3"/>
  <c r="I270" i="3"/>
  <c r="I269" i="3"/>
  <c r="E268" i="3"/>
  <c r="B43" i="1" s="1"/>
  <c r="I267" i="3"/>
  <c r="I266" i="3"/>
  <c r="I265" i="3"/>
  <c r="I264" i="3"/>
  <c r="I263" i="3"/>
  <c r="E262" i="3"/>
  <c r="B42" i="1" s="1"/>
  <c r="I261" i="3"/>
  <c r="I260" i="3"/>
  <c r="E259" i="3"/>
  <c r="B41" i="1" s="1"/>
  <c r="I258" i="3"/>
  <c r="I257" i="3"/>
  <c r="E256" i="3"/>
  <c r="B40" i="1" s="1"/>
  <c r="I255" i="3"/>
  <c r="I254" i="3"/>
  <c r="I253" i="3"/>
  <c r="E252" i="3"/>
  <c r="B38" i="1" s="1"/>
  <c r="I251" i="3"/>
  <c r="I250" i="3"/>
  <c r="I249" i="3"/>
  <c r="E248" i="3"/>
  <c r="B37" i="1" s="1"/>
  <c r="I247" i="3"/>
  <c r="I246" i="3"/>
  <c r="I245" i="3"/>
  <c r="I244" i="3"/>
  <c r="I243" i="3"/>
  <c r="I242" i="3"/>
  <c r="I241" i="3"/>
  <c r="I240" i="3"/>
  <c r="I239" i="3"/>
  <c r="I238" i="3"/>
  <c r="I237" i="3"/>
  <c r="I236" i="3"/>
  <c r="E235" i="3"/>
  <c r="B36" i="1" s="1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E215" i="3"/>
  <c r="B35" i="1" s="1"/>
  <c r="I214" i="3"/>
  <c r="I213" i="3"/>
  <c r="I212" i="3"/>
  <c r="I211" i="3"/>
  <c r="I210" i="3"/>
  <c r="I209" i="3"/>
  <c r="E208" i="3"/>
  <c r="B34" i="1" s="1"/>
  <c r="I207" i="3"/>
  <c r="I206" i="3"/>
  <c r="I205" i="3"/>
  <c r="I204" i="3"/>
  <c r="E203" i="3"/>
  <c r="B33" i="1" s="1"/>
  <c r="I202" i="3"/>
  <c r="I201" i="3"/>
  <c r="I200" i="3"/>
  <c r="I199" i="3"/>
  <c r="B31" i="1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E182" i="3"/>
  <c r="B30" i="1" s="1"/>
  <c r="I181" i="3"/>
  <c r="I180" i="3"/>
  <c r="I179" i="3"/>
  <c r="I178" i="3"/>
  <c r="I177" i="3"/>
  <c r="I176" i="3"/>
  <c r="I175" i="3"/>
  <c r="I174" i="3"/>
  <c r="E173" i="3"/>
  <c r="B29" i="1" s="1"/>
  <c r="I172" i="3"/>
  <c r="I171" i="3"/>
  <c r="I170" i="3"/>
  <c r="I169" i="3"/>
  <c r="I168" i="3"/>
  <c r="E167" i="3"/>
  <c r="B28" i="1" s="1"/>
  <c r="I166" i="3"/>
  <c r="I165" i="3"/>
  <c r="I164" i="3"/>
  <c r="I163" i="3"/>
  <c r="I162" i="3"/>
  <c r="E161" i="3"/>
  <c r="B26" i="1" s="1"/>
  <c r="I160" i="3"/>
  <c r="I159" i="3"/>
  <c r="E158" i="3"/>
  <c r="B20" i="1" s="1"/>
  <c r="I157" i="3"/>
  <c r="I156" i="3"/>
  <c r="E155" i="3"/>
  <c r="B25" i="1" s="1"/>
  <c r="I154" i="3"/>
  <c r="I153" i="3"/>
  <c r="I152" i="3"/>
  <c r="E151" i="3"/>
  <c r="B24" i="1" s="1"/>
  <c r="I150" i="3"/>
  <c r="I149" i="3"/>
  <c r="I148" i="3"/>
  <c r="I146" i="3"/>
  <c r="I145" i="3"/>
  <c r="I144" i="3"/>
  <c r="I143" i="3"/>
  <c r="I142" i="3"/>
  <c r="I141" i="3"/>
  <c r="E140" i="3"/>
  <c r="I139" i="3"/>
  <c r="I138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E121" i="3"/>
  <c r="B19" i="1" s="1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E95" i="3"/>
  <c r="B16" i="1" s="1"/>
  <c r="I94" i="3"/>
  <c r="I93" i="3"/>
  <c r="I91" i="3"/>
  <c r="I90" i="3"/>
  <c r="I89" i="3"/>
  <c r="I88" i="3"/>
  <c r="I87" i="3"/>
  <c r="I86" i="3"/>
  <c r="I85" i="3"/>
  <c r="I84" i="3"/>
  <c r="I83" i="3"/>
  <c r="I82" i="3"/>
  <c r="E81" i="3"/>
  <c r="B18" i="1" s="1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4" i="3"/>
  <c r="I63" i="3"/>
  <c r="I62" i="3"/>
  <c r="I61" i="3"/>
  <c r="I60" i="3"/>
  <c r="I58" i="3"/>
  <c r="I57" i="3"/>
  <c r="I56" i="3"/>
  <c r="I55" i="3"/>
  <c r="I54" i="3"/>
  <c r="I52" i="3"/>
  <c r="I51" i="3"/>
  <c r="I50" i="3"/>
  <c r="I49" i="3"/>
  <c r="I48" i="3"/>
  <c r="I47" i="3"/>
  <c r="I46" i="3"/>
  <c r="I44" i="3"/>
  <c r="I43" i="3"/>
  <c r="I42" i="3"/>
  <c r="I41" i="3"/>
  <c r="I40" i="3"/>
  <c r="E39" i="3"/>
  <c r="B10" i="1" s="1"/>
  <c r="I38" i="3"/>
  <c r="I37" i="3"/>
  <c r="I36" i="3"/>
  <c r="E35" i="3"/>
  <c r="B9" i="1" s="1"/>
  <c r="I34" i="3"/>
  <c r="I33" i="3"/>
  <c r="I32" i="3"/>
  <c r="E31" i="3"/>
  <c r="I30" i="3"/>
  <c r="I29" i="3"/>
  <c r="I28" i="3"/>
  <c r="I27" i="3"/>
  <c r="I26" i="3"/>
  <c r="I25" i="3"/>
  <c r="E24" i="3"/>
  <c r="B7" i="1" s="1"/>
  <c r="I23" i="3"/>
  <c r="I22" i="3"/>
  <c r="I21" i="3"/>
  <c r="E20" i="3"/>
  <c r="I19" i="3"/>
  <c r="I18" i="3"/>
  <c r="I17" i="3"/>
  <c r="I15" i="3"/>
  <c r="I14" i="3"/>
  <c r="I13" i="3"/>
  <c r="I12" i="3"/>
  <c r="I11" i="3"/>
  <c r="I10" i="3"/>
  <c r="I9" i="3"/>
  <c r="I8" i="3"/>
  <c r="I7" i="3"/>
  <c r="I6" i="3"/>
  <c r="I5" i="3"/>
  <c r="I4" i="3"/>
  <c r="B17" i="1" l="1"/>
  <c r="B32" i="1"/>
  <c r="B21" i="1"/>
  <c r="B27" i="1"/>
  <c r="B39" i="1"/>
  <c r="B50" i="1"/>
  <c r="B45" i="1"/>
  <c r="I20" i="3"/>
  <c r="B6" i="1"/>
  <c r="E2" i="3"/>
  <c r="I2" i="3" s="1"/>
  <c r="B8" i="1"/>
  <c r="I293" i="3"/>
  <c r="C434" i="4"/>
  <c r="H434" i="4" s="1"/>
  <c r="I434" i="4" s="1"/>
  <c r="H1141" i="4"/>
  <c r="I1141" i="4" s="1"/>
  <c r="H986" i="4"/>
  <c r="I986" i="4" s="1"/>
  <c r="H1167" i="4"/>
  <c r="I1167" i="4" s="1"/>
  <c r="C922" i="4"/>
  <c r="H220" i="4"/>
  <c r="I220" i="4" s="1"/>
  <c r="H656" i="4"/>
  <c r="I656" i="4" s="1"/>
  <c r="H226" i="4"/>
  <c r="I226" i="4" s="1"/>
  <c r="H721" i="4"/>
  <c r="I721" i="4" s="1"/>
  <c r="H25" i="4"/>
  <c r="I25" i="4" s="1"/>
  <c r="H418" i="4"/>
  <c r="I418" i="4" s="1"/>
  <c r="H513" i="4"/>
  <c r="I513" i="4" s="1"/>
  <c r="H694" i="4"/>
  <c r="I694" i="4" s="1"/>
  <c r="H54" i="4"/>
  <c r="I54" i="4" s="1"/>
  <c r="H391" i="4"/>
  <c r="I391" i="4" s="1"/>
  <c r="H588" i="4"/>
  <c r="I588" i="4" s="1"/>
  <c r="E959" i="4"/>
  <c r="G959" i="4" s="1"/>
  <c r="C1005" i="4"/>
  <c r="E1015" i="4"/>
  <c r="G1015" i="4" s="1"/>
  <c r="H79" i="4"/>
  <c r="I79" i="4" s="1"/>
  <c r="H108" i="4"/>
  <c r="I108" i="4" s="1"/>
  <c r="H135" i="4"/>
  <c r="I135" i="4" s="1"/>
  <c r="H260" i="4"/>
  <c r="I260" i="4" s="1"/>
  <c r="H292" i="4"/>
  <c r="I292" i="4" s="1"/>
  <c r="H402" i="4"/>
  <c r="I402" i="4" s="1"/>
  <c r="H871" i="4"/>
  <c r="I871" i="4" s="1"/>
  <c r="H668" i="4"/>
  <c r="I668" i="4" s="1"/>
  <c r="H739" i="4"/>
  <c r="I739" i="4" s="1"/>
  <c r="H766" i="4"/>
  <c r="I766" i="4" s="1"/>
  <c r="H776" i="4"/>
  <c r="I776" i="4" s="1"/>
  <c r="H39" i="4"/>
  <c r="I39" i="4" s="1"/>
  <c r="H42" i="4"/>
  <c r="I42" i="4" s="1"/>
  <c r="H162" i="4"/>
  <c r="I162" i="4" s="1"/>
  <c r="H233" i="4"/>
  <c r="I233" i="4" s="1"/>
  <c r="E1043" i="4"/>
  <c r="G1043" i="4" s="1"/>
  <c r="H1059" i="4"/>
  <c r="I1059" i="4" s="1"/>
  <c r="H1133" i="4"/>
  <c r="I1133" i="4" s="1"/>
  <c r="H101" i="4"/>
  <c r="I101" i="4" s="1"/>
  <c r="H13" i="4"/>
  <c r="I13" i="4" s="1"/>
  <c r="H114" i="4"/>
  <c r="I114" i="4" s="1"/>
  <c r="H122" i="4"/>
  <c r="I122" i="4" s="1"/>
  <c r="H244" i="4"/>
  <c r="I244" i="4" s="1"/>
  <c r="H466" i="4"/>
  <c r="I466" i="4" s="1"/>
  <c r="H496" i="4"/>
  <c r="I496" i="4" s="1"/>
  <c r="E527" i="4"/>
  <c r="G527" i="4" s="1"/>
  <c r="C553" i="4"/>
  <c r="H581" i="4"/>
  <c r="I581" i="4" s="1"/>
  <c r="H800" i="4"/>
  <c r="I800" i="4" s="1"/>
  <c r="H821" i="4"/>
  <c r="I821" i="4" s="1"/>
  <c r="H882" i="4"/>
  <c r="I882" i="4" s="1"/>
  <c r="C1100" i="4"/>
  <c r="H20" i="4"/>
  <c r="I20" i="4" s="1"/>
  <c r="H145" i="4"/>
  <c r="I145" i="4" s="1"/>
  <c r="H584" i="4"/>
  <c r="I584" i="4" s="1"/>
  <c r="H597" i="4"/>
  <c r="I597" i="4" s="1"/>
  <c r="H863" i="4"/>
  <c r="I863" i="4" s="1"/>
  <c r="H1115" i="4"/>
  <c r="I1115" i="4" s="1"/>
  <c r="H476" i="4"/>
  <c r="I476" i="4" s="1"/>
  <c r="H536" i="4"/>
  <c r="I536" i="4" s="1"/>
  <c r="H1054" i="4"/>
  <c r="I1054" i="4" s="1"/>
  <c r="H304" i="4"/>
  <c r="I304" i="4" s="1"/>
  <c r="H17" i="4"/>
  <c r="I17" i="4" s="1"/>
  <c r="E259" i="4"/>
  <c r="G259" i="4" s="1"/>
  <c r="H1101" i="4"/>
  <c r="I1101" i="4" s="1"/>
  <c r="I9" i="4"/>
  <c r="H98" i="4"/>
  <c r="I98" i="4" s="1"/>
  <c r="H214" i="4"/>
  <c r="I214" i="4" s="1"/>
  <c r="H442" i="4"/>
  <c r="I442" i="4" s="1"/>
  <c r="H519" i="4"/>
  <c r="I519" i="4" s="1"/>
  <c r="H718" i="4"/>
  <c r="I718" i="4" s="1"/>
  <c r="H867" i="4"/>
  <c r="I867" i="4" s="1"/>
  <c r="I930" i="4"/>
  <c r="H943" i="4"/>
  <c r="I943" i="4" s="1"/>
  <c r="C560" i="4"/>
  <c r="C698" i="4"/>
  <c r="H899" i="4"/>
  <c r="I899" i="4" s="1"/>
  <c r="H923" i="4"/>
  <c r="I923" i="4" s="1"/>
  <c r="C929" i="4"/>
  <c r="H1006" i="4"/>
  <c r="I1006" i="4" s="1"/>
  <c r="H1020" i="4"/>
  <c r="I1020" i="4" s="1"/>
  <c r="H1137" i="4"/>
  <c r="I1137" i="4" s="1"/>
  <c r="H1159" i="4"/>
  <c r="I1159" i="4" s="1"/>
  <c r="H308" i="4"/>
  <c r="I308" i="4" s="1"/>
  <c r="C1107" i="4"/>
  <c r="H631" i="4"/>
  <c r="I631" i="4" s="1"/>
  <c r="H649" i="4"/>
  <c r="I649" i="4" s="1"/>
  <c r="H730" i="4"/>
  <c r="I730" i="4" s="1"/>
  <c r="H1044" i="4"/>
  <c r="I1044" i="4" s="1"/>
  <c r="H1066" i="4"/>
  <c r="I1066" i="4" s="1"/>
  <c r="H1074" i="4"/>
  <c r="I1074" i="4" s="1"/>
  <c r="H176" i="4"/>
  <c r="I176" i="4" s="1"/>
  <c r="H210" i="4"/>
  <c r="I210" i="4" s="1"/>
  <c r="C504" i="4"/>
  <c r="H516" i="4"/>
  <c r="I516" i="4" s="1"/>
  <c r="H528" i="4"/>
  <c r="I528" i="4" s="1"/>
  <c r="H557" i="4"/>
  <c r="I557" i="4" s="1"/>
  <c r="H926" i="4"/>
  <c r="I926" i="4" s="1"/>
  <c r="H66" i="4"/>
  <c r="I66" i="4" s="1"/>
  <c r="E97" i="4"/>
  <c r="E161" i="4"/>
  <c r="H255" i="4"/>
  <c r="I255" i="4" s="1"/>
  <c r="H283" i="4"/>
  <c r="I283" i="4" s="1"/>
  <c r="H295" i="4"/>
  <c r="I295" i="4" s="1"/>
  <c r="H328" i="4"/>
  <c r="I328" i="4" s="1"/>
  <c r="H370" i="4"/>
  <c r="I370" i="4" s="1"/>
  <c r="H435" i="4"/>
  <c r="I435" i="4" s="1"/>
  <c r="H483" i="4"/>
  <c r="I483" i="4" s="1"/>
  <c r="H604" i="4"/>
  <c r="I604" i="4" s="1"/>
  <c r="H622" i="4"/>
  <c r="I622" i="4" s="1"/>
  <c r="H734" i="4"/>
  <c r="I734" i="4" s="1"/>
  <c r="H762" i="4"/>
  <c r="I762" i="4" s="1"/>
  <c r="H1186" i="4"/>
  <c r="I1186" i="4" s="1"/>
  <c r="H87" i="4"/>
  <c r="I87" i="4" s="1"/>
  <c r="H157" i="4"/>
  <c r="I157" i="4" s="1"/>
  <c r="H185" i="4"/>
  <c r="I185" i="4" s="1"/>
  <c r="H336" i="4"/>
  <c r="I336" i="4" s="1"/>
  <c r="H376" i="4"/>
  <c r="I376" i="4" s="1"/>
  <c r="H423" i="4"/>
  <c r="I423" i="4" s="1"/>
  <c r="H456" i="4"/>
  <c r="I456" i="4" s="1"/>
  <c r="H549" i="4"/>
  <c r="I549" i="4" s="1"/>
  <c r="H577" i="4"/>
  <c r="I577" i="4" s="1"/>
  <c r="H615" i="4"/>
  <c r="I615" i="4" s="1"/>
  <c r="H709" i="4"/>
  <c r="I709" i="4" s="1"/>
  <c r="E713" i="4"/>
  <c r="G713" i="4" s="1"/>
  <c r="H747" i="4"/>
  <c r="I747" i="4" s="1"/>
  <c r="H785" i="4"/>
  <c r="I785" i="4" s="1"/>
  <c r="H903" i="4"/>
  <c r="I903" i="4" s="1"/>
  <c r="H1016" i="4"/>
  <c r="I1016" i="4" s="1"/>
  <c r="H1104" i="4"/>
  <c r="I1104" i="4" s="1"/>
  <c r="E843" i="4"/>
  <c r="G843" i="4" s="1"/>
  <c r="C1181" i="4"/>
  <c r="H91" i="4"/>
  <c r="I91" i="4" s="1"/>
  <c r="H240" i="4"/>
  <c r="I240" i="4" s="1"/>
  <c r="H318" i="4"/>
  <c r="I318" i="4" s="1"/>
  <c r="H355" i="4"/>
  <c r="I355" i="4" s="1"/>
  <c r="H406" i="4"/>
  <c r="I406" i="4" s="1"/>
  <c r="H426" i="4"/>
  <c r="I426" i="4" s="1"/>
  <c r="H489" i="4"/>
  <c r="I489" i="4" s="1"/>
  <c r="H619" i="4"/>
  <c r="I619" i="4" s="1"/>
  <c r="H674" i="4"/>
  <c r="I674" i="4" s="1"/>
  <c r="H684" i="4"/>
  <c r="I684" i="4" s="1"/>
  <c r="C713" i="4"/>
  <c r="H833" i="4"/>
  <c r="I833" i="4" s="1"/>
  <c r="H879" i="4"/>
  <c r="I879" i="4" s="1"/>
  <c r="C959" i="4"/>
  <c r="H1091" i="4"/>
  <c r="I1091" i="4" s="1"/>
  <c r="H1129" i="4"/>
  <c r="I1129" i="4" s="1"/>
  <c r="I5" i="4"/>
  <c r="H125" i="4"/>
  <c r="I125" i="4" s="1"/>
  <c r="H141" i="4"/>
  <c r="I141" i="4" s="1"/>
  <c r="H397" i="4"/>
  <c r="I397" i="4" s="1"/>
  <c r="H410" i="4"/>
  <c r="I410" i="4" s="1"/>
  <c r="H439" i="4"/>
  <c r="I439" i="4" s="1"/>
  <c r="H460" i="4"/>
  <c r="I460" i="4" s="1"/>
  <c r="H523" i="4"/>
  <c r="I523" i="4" s="1"/>
  <c r="H838" i="4"/>
  <c r="I838" i="4" s="1"/>
  <c r="H850" i="4"/>
  <c r="I850" i="4" s="1"/>
  <c r="H1001" i="4"/>
  <c r="I1001" i="4" s="1"/>
  <c r="H1030" i="4"/>
  <c r="I1030" i="4" s="1"/>
  <c r="H1037" i="4"/>
  <c r="I1037" i="4" s="1"/>
  <c r="C1153" i="4"/>
  <c r="E609" i="4"/>
  <c r="G609" i="4" s="1"/>
  <c r="E991" i="4"/>
  <c r="G991" i="4" s="1"/>
  <c r="H29" i="4"/>
  <c r="I29" i="4" s="1"/>
  <c r="H36" i="4"/>
  <c r="I36" i="4" s="1"/>
  <c r="H104" i="4"/>
  <c r="I104" i="4" s="1"/>
  <c r="H119" i="4"/>
  <c r="I119" i="4" s="1"/>
  <c r="H131" i="4"/>
  <c r="I131" i="4" s="1"/>
  <c r="H149" i="4"/>
  <c r="I149" i="4" s="1"/>
  <c r="E179" i="4"/>
  <c r="H230" i="4"/>
  <c r="I230" i="4" s="1"/>
  <c r="H247" i="4"/>
  <c r="I247" i="4" s="1"/>
  <c r="H366" i="4"/>
  <c r="I366" i="4" s="1"/>
  <c r="H414" i="4"/>
  <c r="I414" i="4" s="1"/>
  <c r="H431" i="4"/>
  <c r="I431" i="4" s="1"/>
  <c r="H447" i="4"/>
  <c r="I447" i="4" s="1"/>
  <c r="H463" i="4"/>
  <c r="I463" i="4" s="1"/>
  <c r="H471" i="4"/>
  <c r="I471" i="4" s="1"/>
  <c r="H486" i="4"/>
  <c r="I486" i="4" s="1"/>
  <c r="H509" i="4"/>
  <c r="I509" i="4" s="1"/>
  <c r="H610" i="4"/>
  <c r="I610" i="4" s="1"/>
  <c r="H646" i="4"/>
  <c r="I646" i="4" s="1"/>
  <c r="H795" i="4"/>
  <c r="I795" i="4" s="1"/>
  <c r="H844" i="4"/>
  <c r="I844" i="4" s="1"/>
  <c r="H1096" i="4"/>
  <c r="I1096" i="4" s="1"/>
  <c r="H1126" i="4"/>
  <c r="I1126" i="4" s="1"/>
  <c r="H1177" i="4"/>
  <c r="I1177" i="4" s="1"/>
  <c r="H70" i="4"/>
  <c r="I70" i="4" s="1"/>
  <c r="H173" i="4"/>
  <c r="I173" i="4" s="1"/>
  <c r="H270" i="4"/>
  <c r="I270" i="4" s="1"/>
  <c r="H300" i="4"/>
  <c r="I300" i="4" s="1"/>
  <c r="H453" i="4"/>
  <c r="I453" i="4" s="1"/>
  <c r="H479" i="4"/>
  <c r="I479" i="4" s="1"/>
  <c r="H493" i="4"/>
  <c r="I493" i="4" s="1"/>
  <c r="H500" i="4"/>
  <c r="I500" i="4" s="1"/>
  <c r="H638" i="4"/>
  <c r="I638" i="4" s="1"/>
  <c r="H664" i="4"/>
  <c r="I664" i="4" s="1"/>
  <c r="H706" i="4"/>
  <c r="I706" i="4" s="1"/>
  <c r="H714" i="4"/>
  <c r="I714" i="4" s="1"/>
  <c r="H757" i="4"/>
  <c r="I757" i="4" s="1"/>
  <c r="H817" i="4"/>
  <c r="I817" i="4" s="1"/>
  <c r="H890" i="4"/>
  <c r="I890" i="4" s="1"/>
  <c r="H968" i="4"/>
  <c r="I968" i="4" s="1"/>
  <c r="H983" i="4"/>
  <c r="I983" i="4" s="1"/>
  <c r="H1154" i="4"/>
  <c r="I1154" i="4" s="1"/>
  <c r="H62" i="4"/>
  <c r="I62" i="4" s="1"/>
  <c r="E107" i="4"/>
  <c r="H554" i="4"/>
  <c r="I554" i="4" s="1"/>
  <c r="H960" i="4"/>
  <c r="I960" i="4" s="1"/>
  <c r="C1026" i="4"/>
  <c r="E1100" i="4"/>
  <c r="G1100" i="4" s="1"/>
  <c r="H1112" i="4"/>
  <c r="I1112" i="4" s="1"/>
  <c r="H1191" i="4"/>
  <c r="I1191" i="4" s="1"/>
  <c r="E73" i="4"/>
  <c r="H83" i="4"/>
  <c r="I83" i="4" s="1"/>
  <c r="H94" i="4"/>
  <c r="I94" i="4" s="1"/>
  <c r="H128" i="4"/>
  <c r="I128" i="4" s="1"/>
  <c r="H170" i="4"/>
  <c r="I170" i="4" s="1"/>
  <c r="H196" i="4"/>
  <c r="I196" i="4" s="1"/>
  <c r="H206" i="4"/>
  <c r="I206" i="4" s="1"/>
  <c r="H267" i="4"/>
  <c r="I267" i="4" s="1"/>
  <c r="H273" i="4"/>
  <c r="I273" i="4" s="1"/>
  <c r="H288" i="4"/>
  <c r="I288" i="4" s="1"/>
  <c r="H324" i="4"/>
  <c r="I324" i="4" s="1"/>
  <c r="H340" i="4"/>
  <c r="I340" i="4" s="1"/>
  <c r="H600" i="4"/>
  <c r="I600" i="4" s="1"/>
  <c r="H626" i="4"/>
  <c r="I626" i="4" s="1"/>
  <c r="H635" i="4"/>
  <c r="I635" i="4" s="1"/>
  <c r="H660" i="4"/>
  <c r="I660" i="4" s="1"/>
  <c r="H703" i="4"/>
  <c r="I703" i="4" s="1"/>
  <c r="H752" i="4"/>
  <c r="I752" i="4" s="1"/>
  <c r="H791" i="4"/>
  <c r="I791" i="4" s="1"/>
  <c r="H813" i="4"/>
  <c r="I813" i="4" s="1"/>
  <c r="H829" i="4"/>
  <c r="I829" i="4" s="1"/>
  <c r="H854" i="4"/>
  <c r="I854" i="4" s="1"/>
  <c r="H886" i="4"/>
  <c r="I886" i="4" s="1"/>
  <c r="E894" i="4"/>
  <c r="G894" i="4" s="1"/>
  <c r="H946" i="4"/>
  <c r="I946" i="4" s="1"/>
  <c r="H965" i="4"/>
  <c r="I965" i="4" s="1"/>
  <c r="H1071" i="4"/>
  <c r="I1071" i="4" s="1"/>
  <c r="E1125" i="4"/>
  <c r="G1125" i="4" s="1"/>
  <c r="H1182" i="4"/>
  <c r="I1182" i="4" s="1"/>
  <c r="H1194" i="4"/>
  <c r="I1194" i="4" s="1"/>
  <c r="H33" i="4"/>
  <c r="I33" i="4" s="1"/>
  <c r="E49" i="4"/>
  <c r="H74" i="4"/>
  <c r="I74" i="4" s="1"/>
  <c r="H154" i="4"/>
  <c r="I154" i="4" s="1"/>
  <c r="H189" i="4"/>
  <c r="I189" i="4" s="1"/>
  <c r="H251" i="4"/>
  <c r="I251" i="4" s="1"/>
  <c r="H278" i="4"/>
  <c r="I278" i="4" s="1"/>
  <c r="H332" i="4"/>
  <c r="I332" i="4" s="1"/>
  <c r="H350" i="4"/>
  <c r="I350" i="4" s="1"/>
  <c r="H361" i="4"/>
  <c r="I361" i="4" s="1"/>
  <c r="H383" i="4"/>
  <c r="I383" i="4" s="1"/>
  <c r="H533" i="4"/>
  <c r="I533" i="4" s="1"/>
  <c r="E553" i="4"/>
  <c r="G553" i="4" s="1"/>
  <c r="H593" i="4"/>
  <c r="I593" i="4" s="1"/>
  <c r="H652" i="4"/>
  <c r="I652" i="4" s="1"/>
  <c r="H781" i="4"/>
  <c r="I781" i="4" s="1"/>
  <c r="H804" i="4"/>
  <c r="I804" i="4" s="1"/>
  <c r="E922" i="4"/>
  <c r="G922" i="4" s="1"/>
  <c r="H975" i="4"/>
  <c r="I975" i="4" s="1"/>
  <c r="C1015" i="4"/>
  <c r="H1034" i="4"/>
  <c r="I1034" i="4" s="1"/>
  <c r="C1125" i="4"/>
  <c r="C756" i="4"/>
  <c r="H545" i="4"/>
  <c r="I545" i="4" s="1"/>
  <c r="E539" i="4"/>
  <c r="G539" i="4" s="1"/>
  <c r="E61" i="4"/>
  <c r="E118" i="4"/>
  <c r="H167" i="4"/>
  <c r="I167" i="4" s="1"/>
  <c r="H263" i="4"/>
  <c r="I263" i="4" s="1"/>
  <c r="H680" i="4"/>
  <c r="I680" i="4" s="1"/>
  <c r="H45" i="4"/>
  <c r="I45" i="4" s="1"/>
  <c r="H111" i="4"/>
  <c r="I111" i="4" s="1"/>
  <c r="H223" i="4"/>
  <c r="I223" i="4" s="1"/>
  <c r="C259" i="4"/>
  <c r="H505" i="4"/>
  <c r="I505" i="4" s="1"/>
  <c r="E504" i="4"/>
  <c r="G504" i="4" s="1"/>
  <c r="C539" i="4"/>
  <c r="H540" i="4"/>
  <c r="I540" i="4" s="1"/>
  <c r="H573" i="4"/>
  <c r="I573" i="4" s="1"/>
  <c r="E569" i="4"/>
  <c r="G569" i="4" s="1"/>
  <c r="E729" i="4"/>
  <c r="G729" i="4" s="1"/>
  <c r="H743" i="4"/>
  <c r="I743" i="4" s="1"/>
  <c r="H180" i="4"/>
  <c r="I180" i="4" s="1"/>
  <c r="H565" i="4"/>
  <c r="I565" i="4" s="1"/>
  <c r="E756" i="4"/>
  <c r="G756" i="4" s="1"/>
  <c r="H50" i="4"/>
  <c r="I50" i="4" s="1"/>
  <c r="E134" i="4"/>
  <c r="H200" i="4"/>
  <c r="I200" i="4" s="1"/>
  <c r="H58" i="4"/>
  <c r="I58" i="4" s="1"/>
  <c r="H138" i="4"/>
  <c r="I138" i="4" s="1"/>
  <c r="E199" i="4"/>
  <c r="G199" i="4" s="1"/>
  <c r="H237" i="4"/>
  <c r="I237" i="4" s="1"/>
  <c r="C569" i="4"/>
  <c r="H570" i="4"/>
  <c r="I570" i="4" s="1"/>
  <c r="H193" i="4"/>
  <c r="I193" i="4" s="1"/>
  <c r="E587" i="4"/>
  <c r="G587" i="4" s="1"/>
  <c r="C609" i="4"/>
  <c r="H690" i="4"/>
  <c r="I690" i="4" s="1"/>
  <c r="E929" i="4"/>
  <c r="G929" i="4" s="1"/>
  <c r="H934" i="4"/>
  <c r="I934" i="4" s="1"/>
  <c r="H1147" i="4"/>
  <c r="I1147" i="4" s="1"/>
  <c r="E1153" i="4"/>
  <c r="G1153" i="4" s="1"/>
  <c r="H1162" i="4"/>
  <c r="I1162" i="4" s="1"/>
  <c r="H1170" i="4"/>
  <c r="I1170" i="4" s="1"/>
  <c r="H909" i="4"/>
  <c r="I909" i="4" s="1"/>
  <c r="C938" i="4"/>
  <c r="H561" i="4"/>
  <c r="I561" i="4" s="1"/>
  <c r="E560" i="4"/>
  <c r="G560" i="4" s="1"/>
  <c r="H895" i="4"/>
  <c r="I895" i="4" s="1"/>
  <c r="C908" i="4"/>
  <c r="H912" i="4"/>
  <c r="I912" i="4" s="1"/>
  <c r="E1026" i="4"/>
  <c r="G1026" i="4" s="1"/>
  <c r="H313" i="4"/>
  <c r="I313" i="4" s="1"/>
  <c r="E312" i="4"/>
  <c r="G312" i="4" s="1"/>
  <c r="C587" i="4"/>
  <c r="H771" i="4"/>
  <c r="I771" i="4" s="1"/>
  <c r="H1011" i="4"/>
  <c r="I1011" i="4" s="1"/>
  <c r="E1005" i="4"/>
  <c r="G1005" i="4" s="1"/>
  <c r="H1027" i="4"/>
  <c r="I1027" i="4" s="1"/>
  <c r="C1043" i="4"/>
  <c r="C1053" i="4"/>
  <c r="C641" i="4"/>
  <c r="C527" i="4"/>
  <c r="H642" i="4"/>
  <c r="I642" i="4" s="1"/>
  <c r="E641" i="4"/>
  <c r="G641" i="4" s="1"/>
  <c r="H699" i="4"/>
  <c r="I699" i="4" s="1"/>
  <c r="E698" i="4"/>
  <c r="G698" i="4" s="1"/>
  <c r="H726" i="4"/>
  <c r="I726" i="4" s="1"/>
  <c r="C729" i="4"/>
  <c r="C843" i="4"/>
  <c r="E908" i="4"/>
  <c r="G908" i="4" s="1"/>
  <c r="H1108" i="4"/>
  <c r="I1108" i="4" s="1"/>
  <c r="E1107" i="4"/>
  <c r="G1107" i="4" s="1"/>
  <c r="E1140" i="4"/>
  <c r="G1140" i="4" s="1"/>
  <c r="H1150" i="4"/>
  <c r="I1150" i="4" s="1"/>
  <c r="E1166" i="4"/>
  <c r="G1166" i="4" s="1"/>
  <c r="H1174" i="4"/>
  <c r="I1174" i="4" s="1"/>
  <c r="H992" i="4"/>
  <c r="I992" i="4" s="1"/>
  <c r="H980" i="4"/>
  <c r="I980" i="4" s="1"/>
  <c r="C991" i="4"/>
  <c r="H995" i="4"/>
  <c r="I995" i="4" s="1"/>
  <c r="H1087" i="4"/>
  <c r="I1087" i="4" s="1"/>
  <c r="H671" i="4"/>
  <c r="I671" i="4" s="1"/>
  <c r="H808" i="4"/>
  <c r="I808" i="4" s="1"/>
  <c r="H859" i="4"/>
  <c r="I859" i="4" s="1"/>
  <c r="H939" i="4"/>
  <c r="I939" i="4" s="1"/>
  <c r="E938" i="4"/>
  <c r="G938" i="4" s="1"/>
  <c r="H1023" i="4"/>
  <c r="I1023" i="4" s="1"/>
  <c r="H1049" i="4"/>
  <c r="I1049" i="4" s="1"/>
  <c r="H1063" i="4"/>
  <c r="I1063" i="4" s="1"/>
  <c r="H1080" i="4"/>
  <c r="I1080" i="4" s="1"/>
  <c r="H1120" i="4"/>
  <c r="I1120" i="4" s="1"/>
  <c r="H687" i="4"/>
  <c r="I687" i="4" s="1"/>
  <c r="H825" i="4"/>
  <c r="I825" i="4" s="1"/>
  <c r="H875" i="4"/>
  <c r="I875" i="4" s="1"/>
  <c r="H955" i="4"/>
  <c r="I955" i="4" s="1"/>
  <c r="E1053" i="4"/>
  <c r="G1053" i="4" s="1"/>
  <c r="H1083" i="4"/>
  <c r="I1083" i="4" s="1"/>
  <c r="C1140" i="4"/>
  <c r="C1166" i="4"/>
  <c r="H917" i="4"/>
  <c r="I917" i="4" s="1"/>
  <c r="H998" i="4"/>
  <c r="I998" i="4" s="1"/>
  <c r="E1181" i="4"/>
  <c r="G1181" i="4" s="1"/>
  <c r="I334" i="3"/>
  <c r="I329" i="3"/>
  <c r="I325" i="3"/>
  <c r="I321" i="3"/>
  <c r="I316" i="3"/>
  <c r="I311" i="3"/>
  <c r="I308" i="3"/>
  <c r="I296" i="3"/>
  <c r="I288" i="3"/>
  <c r="I284" i="3"/>
  <c r="I281" i="3"/>
  <c r="I276" i="3"/>
  <c r="I268" i="3"/>
  <c r="I262" i="3"/>
  <c r="I259" i="3"/>
  <c r="I256" i="3"/>
  <c r="I252" i="3"/>
  <c r="I248" i="3"/>
  <c r="I235" i="3"/>
  <c r="I215" i="3"/>
  <c r="I208" i="3"/>
  <c r="I203" i="3"/>
  <c r="I198" i="3"/>
  <c r="I182" i="3"/>
  <c r="I173" i="3"/>
  <c r="I167" i="3"/>
  <c r="I161" i="3"/>
  <c r="I158" i="3"/>
  <c r="I155" i="3"/>
  <c r="I151" i="3"/>
  <c r="I147" i="3"/>
  <c r="I140" i="3"/>
  <c r="I121" i="3"/>
  <c r="I95" i="3"/>
  <c r="I81" i="3"/>
  <c r="I65" i="3"/>
  <c r="I59" i="3"/>
  <c r="I53" i="3"/>
  <c r="I39" i="3"/>
  <c r="I35" i="3"/>
  <c r="I31" i="3"/>
  <c r="I24" i="3"/>
  <c r="I16" i="3"/>
  <c r="E3" i="4" l="1"/>
  <c r="B4" i="1"/>
  <c r="D4" i="1" s="1"/>
  <c r="G107" i="4"/>
  <c r="G118" i="4"/>
  <c r="G73" i="4"/>
  <c r="G61" i="4"/>
  <c r="G49" i="4"/>
  <c r="G161" i="4"/>
  <c r="G97" i="4"/>
  <c r="G134" i="4"/>
  <c r="G179" i="4"/>
  <c r="H527" i="4"/>
  <c r="I527" i="4" s="1"/>
  <c r="H259" i="4"/>
  <c r="I259" i="4" s="1"/>
  <c r="H1005" i="4"/>
  <c r="I1005" i="4" s="1"/>
  <c r="H504" i="4"/>
  <c r="I504" i="4" s="1"/>
  <c r="H698" i="4"/>
  <c r="I698" i="4" s="1"/>
  <c r="H922" i="4"/>
  <c r="I922" i="4" s="1"/>
  <c r="H959" i="4"/>
  <c r="I959" i="4" s="1"/>
  <c r="H1153" i="4"/>
  <c r="I1153" i="4" s="1"/>
  <c r="H991" i="4"/>
  <c r="I991" i="4" s="1"/>
  <c r="H179" i="4"/>
  <c r="I179" i="4" s="1"/>
  <c r="H1043" i="4"/>
  <c r="I1043" i="4" s="1"/>
  <c r="H1053" i="4"/>
  <c r="I1053" i="4" s="1"/>
  <c r="H1015" i="4"/>
  <c r="I1015" i="4" s="1"/>
  <c r="H553" i="4"/>
  <c r="I553" i="4" s="1"/>
  <c r="H713" i="4"/>
  <c r="I713" i="4" s="1"/>
  <c r="H929" i="4"/>
  <c r="I929" i="4" s="1"/>
  <c r="H560" i="4"/>
  <c r="I560" i="4" s="1"/>
  <c r="H1026" i="4"/>
  <c r="I1026" i="4" s="1"/>
  <c r="H1100" i="4"/>
  <c r="I1100" i="4" s="1"/>
  <c r="H161" i="4"/>
  <c r="I161" i="4" s="1"/>
  <c r="H61" i="4"/>
  <c r="I61" i="4" s="1"/>
  <c r="H97" i="4"/>
  <c r="I97" i="4" s="1"/>
  <c r="H1107" i="4"/>
  <c r="I1107" i="4" s="1"/>
  <c r="H894" i="4"/>
  <c r="I894" i="4" s="1"/>
  <c r="H107" i="4"/>
  <c r="I107" i="4" s="1"/>
  <c r="H938" i="4"/>
  <c r="I938" i="4" s="1"/>
  <c r="H49" i="4"/>
  <c r="I49" i="4" s="1"/>
  <c r="H73" i="4"/>
  <c r="I73" i="4" s="1"/>
  <c r="H756" i="4"/>
  <c r="I756" i="4" s="1"/>
  <c r="H729" i="4"/>
  <c r="I729" i="4" s="1"/>
  <c r="H118" i="4"/>
  <c r="I118" i="4" s="1"/>
  <c r="H843" i="4"/>
  <c r="I843" i="4" s="1"/>
  <c r="H609" i="4"/>
  <c r="I609" i="4" s="1"/>
  <c r="H1181" i="4"/>
  <c r="I1181" i="4" s="1"/>
  <c r="H1125" i="4"/>
  <c r="I1125" i="4" s="1"/>
  <c r="H1140" i="4"/>
  <c r="I1140" i="4" s="1"/>
  <c r="H587" i="4"/>
  <c r="I587" i="4" s="1"/>
  <c r="H908" i="4"/>
  <c r="I908" i="4" s="1"/>
  <c r="H641" i="4"/>
  <c r="I641" i="4" s="1"/>
  <c r="H569" i="4"/>
  <c r="I569" i="4" s="1"/>
  <c r="H1166" i="4"/>
  <c r="I1166" i="4" s="1"/>
  <c r="H134" i="4"/>
  <c r="I134" i="4" s="1"/>
  <c r="H199" i="4"/>
  <c r="I199" i="4" s="1"/>
  <c r="H539" i="4"/>
  <c r="I539" i="4" s="1"/>
  <c r="G3" i="4" l="1"/>
  <c r="T45" i="1"/>
  <c r="U21" i="1"/>
  <c r="U11" i="1"/>
  <c r="G58" i="1" l="1"/>
  <c r="I58" i="1" s="1"/>
  <c r="D58" i="1"/>
  <c r="I57" i="1"/>
  <c r="K57" i="1" s="1"/>
  <c r="D57" i="1"/>
  <c r="G56" i="1"/>
  <c r="I56" i="1" s="1"/>
  <c r="D56" i="1"/>
  <c r="G55" i="1"/>
  <c r="I55" i="1" s="1"/>
  <c r="D55" i="1"/>
  <c r="G54" i="1"/>
  <c r="I54" i="1" s="1"/>
  <c r="D54" i="1"/>
  <c r="G53" i="1"/>
  <c r="H53" i="1" s="1"/>
  <c r="D53" i="1"/>
  <c r="G52" i="1"/>
  <c r="I52" i="1" s="1"/>
  <c r="D52" i="1"/>
  <c r="G51" i="1"/>
  <c r="I51" i="1" s="1"/>
  <c r="D51" i="1"/>
  <c r="W50" i="1"/>
  <c r="V50" i="1"/>
  <c r="U50" i="1"/>
  <c r="T50" i="1"/>
  <c r="S50" i="1"/>
  <c r="R50" i="1"/>
  <c r="Q50" i="1"/>
  <c r="P50" i="1"/>
  <c r="G49" i="1"/>
  <c r="I49" i="1" s="1"/>
  <c r="D49" i="1"/>
  <c r="G48" i="1"/>
  <c r="H48" i="1" s="1"/>
  <c r="D48" i="1"/>
  <c r="G47" i="1"/>
  <c r="I47" i="1" s="1"/>
  <c r="D47" i="1"/>
  <c r="G46" i="1"/>
  <c r="I46" i="1" s="1"/>
  <c r="D46" i="1"/>
  <c r="W45" i="1"/>
  <c r="V45" i="1"/>
  <c r="U45" i="1"/>
  <c r="S45" i="1"/>
  <c r="R45" i="1"/>
  <c r="Q45" i="1"/>
  <c r="P45" i="1"/>
  <c r="I44" i="1"/>
  <c r="D44" i="1"/>
  <c r="G43" i="1"/>
  <c r="H43" i="1" s="1"/>
  <c r="D43" i="1"/>
  <c r="G42" i="1"/>
  <c r="I42" i="1" s="1"/>
  <c r="D42" i="1"/>
  <c r="G41" i="1"/>
  <c r="I41" i="1" s="1"/>
  <c r="D41" i="1"/>
  <c r="G40" i="1"/>
  <c r="I40" i="1" s="1"/>
  <c r="D40" i="1"/>
  <c r="W39" i="1"/>
  <c r="V39" i="1"/>
  <c r="U39" i="1"/>
  <c r="T39" i="1"/>
  <c r="S39" i="1"/>
  <c r="R39" i="1"/>
  <c r="Q39" i="1"/>
  <c r="P39" i="1"/>
  <c r="G38" i="1"/>
  <c r="I38" i="1" s="1"/>
  <c r="K38" i="1" s="1"/>
  <c r="D38" i="1"/>
  <c r="G37" i="1"/>
  <c r="I37" i="1" s="1"/>
  <c r="D37" i="1"/>
  <c r="I36" i="1"/>
  <c r="K36" i="1" s="1"/>
  <c r="D36" i="1"/>
  <c r="G35" i="1"/>
  <c r="I35" i="1" s="1"/>
  <c r="D35" i="1"/>
  <c r="G34" i="1"/>
  <c r="I34" i="1" s="1"/>
  <c r="J34" i="1" s="1"/>
  <c r="D34" i="1"/>
  <c r="G33" i="1"/>
  <c r="I33" i="1" s="1"/>
  <c r="D33" i="1"/>
  <c r="W32" i="1"/>
  <c r="V32" i="1"/>
  <c r="U32" i="1"/>
  <c r="T32" i="1"/>
  <c r="S32" i="1"/>
  <c r="R32" i="1"/>
  <c r="Q32" i="1"/>
  <c r="P32" i="1"/>
  <c r="G31" i="1"/>
  <c r="I31" i="1" s="1"/>
  <c r="K31" i="1" s="1"/>
  <c r="D31" i="1"/>
  <c r="I30" i="1"/>
  <c r="D30" i="1"/>
  <c r="H29" i="1"/>
  <c r="D29" i="1"/>
  <c r="H28" i="1"/>
  <c r="D28" i="1"/>
  <c r="W27" i="1"/>
  <c r="V27" i="1"/>
  <c r="U27" i="1"/>
  <c r="T27" i="1"/>
  <c r="S27" i="1"/>
  <c r="R27" i="1"/>
  <c r="Q27" i="1"/>
  <c r="P27" i="1"/>
  <c r="H26" i="1"/>
  <c r="D26" i="1"/>
  <c r="I25" i="1"/>
  <c r="D25" i="1"/>
  <c r="I24" i="1"/>
  <c r="J24" i="1" s="1"/>
  <c r="D24" i="1"/>
  <c r="H23" i="1"/>
  <c r="D23" i="1"/>
  <c r="I22" i="1"/>
  <c r="K22" i="1" s="1"/>
  <c r="D22" i="1"/>
  <c r="W21" i="1"/>
  <c r="V21" i="1"/>
  <c r="T21" i="1"/>
  <c r="S21" i="1"/>
  <c r="R21" i="1"/>
  <c r="Q21" i="1"/>
  <c r="P21" i="1"/>
  <c r="I20" i="1"/>
  <c r="D20" i="1"/>
  <c r="H19" i="1"/>
  <c r="D19" i="1"/>
  <c r="H18" i="1"/>
  <c r="D18" i="1"/>
  <c r="W17" i="1"/>
  <c r="V17" i="1"/>
  <c r="U17" i="1"/>
  <c r="T17" i="1"/>
  <c r="S17" i="1"/>
  <c r="R17" i="1"/>
  <c r="Q17" i="1"/>
  <c r="I16" i="1"/>
  <c r="K16" i="1" s="1"/>
  <c r="D16" i="1"/>
  <c r="I15" i="1"/>
  <c r="D15" i="1"/>
  <c r="I14" i="1"/>
  <c r="K14" i="1" s="1"/>
  <c r="D14" i="1"/>
  <c r="H13" i="1"/>
  <c r="D13" i="1"/>
  <c r="I12" i="1"/>
  <c r="K12" i="1" s="1"/>
  <c r="D12" i="1"/>
  <c r="W11" i="1"/>
  <c r="V11" i="1"/>
  <c r="T11" i="1"/>
  <c r="S11" i="1"/>
  <c r="R11" i="1"/>
  <c r="Q11" i="1"/>
  <c r="P11" i="1"/>
  <c r="I10" i="1"/>
  <c r="D10" i="1"/>
  <c r="I9" i="1"/>
  <c r="K9" i="1" s="1"/>
  <c r="D9" i="1"/>
  <c r="I8" i="1"/>
  <c r="D8" i="1"/>
  <c r="H7" i="1"/>
  <c r="D7" i="1"/>
  <c r="I6" i="1"/>
  <c r="D6" i="1"/>
  <c r="I5" i="1"/>
  <c r="J5" i="1" s="1"/>
  <c r="D5" i="1"/>
  <c r="X2" i="1"/>
  <c r="W4" i="1"/>
  <c r="V4" i="1"/>
  <c r="U4" i="1"/>
  <c r="T4" i="1"/>
  <c r="S4" i="1"/>
  <c r="R4" i="1"/>
  <c r="Q4" i="1"/>
  <c r="P4" i="1"/>
  <c r="H3" i="1"/>
  <c r="D3" i="1"/>
  <c r="AB2" i="1"/>
  <c r="L2" i="1"/>
  <c r="G27" i="1" l="1"/>
  <c r="G21" i="1"/>
  <c r="G17" i="1"/>
  <c r="H17" i="1" s="1"/>
  <c r="I4" i="1"/>
  <c r="D39" i="1"/>
  <c r="T2" i="1"/>
  <c r="R2" i="1"/>
  <c r="S2" i="1"/>
  <c r="H25" i="1"/>
  <c r="U2" i="1"/>
  <c r="I48" i="1"/>
  <c r="K48" i="1" s="1"/>
  <c r="H41" i="1"/>
  <c r="I26" i="1"/>
  <c r="K26" i="1" s="1"/>
  <c r="H24" i="1"/>
  <c r="H15" i="1"/>
  <c r="V2" i="1"/>
  <c r="I3" i="1"/>
  <c r="K3" i="1" s="1"/>
  <c r="H58" i="1"/>
  <c r="H57" i="1"/>
  <c r="H55" i="1"/>
  <c r="H54" i="1"/>
  <c r="I53" i="1"/>
  <c r="K53" i="1" s="1"/>
  <c r="G50" i="1"/>
  <c r="H50" i="1" s="1"/>
  <c r="H51" i="1"/>
  <c r="H49" i="1"/>
  <c r="G45" i="1"/>
  <c r="I45" i="1" s="1"/>
  <c r="H46" i="1"/>
  <c r="H44" i="1"/>
  <c r="I43" i="1"/>
  <c r="K43" i="1" s="1"/>
  <c r="H40" i="1"/>
  <c r="G39" i="1"/>
  <c r="I39" i="1" s="1"/>
  <c r="H38" i="1"/>
  <c r="H36" i="1"/>
  <c r="H35" i="1"/>
  <c r="H34" i="1"/>
  <c r="G32" i="1"/>
  <c r="H32" i="1" s="1"/>
  <c r="H31" i="1"/>
  <c r="H30" i="1"/>
  <c r="I29" i="1"/>
  <c r="J29" i="1" s="1"/>
  <c r="I27" i="1"/>
  <c r="I21" i="1"/>
  <c r="J21" i="1" s="1"/>
  <c r="H22" i="1"/>
  <c r="H20" i="1"/>
  <c r="I19" i="1"/>
  <c r="K19" i="1" s="1"/>
  <c r="H16" i="1"/>
  <c r="H14" i="1"/>
  <c r="W2" i="1"/>
  <c r="G11" i="1"/>
  <c r="I11" i="1" s="1"/>
  <c r="J11" i="1" s="1"/>
  <c r="H12" i="1"/>
  <c r="H10" i="1"/>
  <c r="H9" i="1"/>
  <c r="I7" i="1"/>
  <c r="K7" i="1" s="1"/>
  <c r="H6" i="1"/>
  <c r="H5" i="1"/>
  <c r="D50" i="1"/>
  <c r="D45" i="1"/>
  <c r="J36" i="1"/>
  <c r="J31" i="1"/>
  <c r="D21" i="1"/>
  <c r="J22" i="1"/>
  <c r="J16" i="1"/>
  <c r="D11" i="1"/>
  <c r="J12" i="1"/>
  <c r="K44" i="1"/>
  <c r="J44" i="1"/>
  <c r="K42" i="1"/>
  <c r="J42" i="1"/>
  <c r="J10" i="1"/>
  <c r="K10" i="1"/>
  <c r="J20" i="1"/>
  <c r="K20" i="1"/>
  <c r="J25" i="1"/>
  <c r="K25" i="1"/>
  <c r="J30" i="1"/>
  <c r="K30" i="1"/>
  <c r="J35" i="1"/>
  <c r="K35" i="1"/>
  <c r="K37" i="1"/>
  <c r="J37" i="1"/>
  <c r="K51" i="1"/>
  <c r="J51" i="1"/>
  <c r="J40" i="1"/>
  <c r="K40" i="1"/>
  <c r="K54" i="1"/>
  <c r="J54" i="1"/>
  <c r="K47" i="1"/>
  <c r="J47" i="1"/>
  <c r="K58" i="1"/>
  <c r="J58" i="1"/>
  <c r="K56" i="1"/>
  <c r="J56" i="1"/>
  <c r="J15" i="1"/>
  <c r="K15" i="1"/>
  <c r="K6" i="1"/>
  <c r="J6" i="1"/>
  <c r="K8" i="1"/>
  <c r="J8" i="1"/>
  <c r="K33" i="1"/>
  <c r="J33" i="1"/>
  <c r="K46" i="1"/>
  <c r="J46" i="1"/>
  <c r="J49" i="1"/>
  <c r="K49" i="1"/>
  <c r="K52" i="1"/>
  <c r="J52" i="1"/>
  <c r="K41" i="1"/>
  <c r="J41" i="1"/>
  <c r="K55" i="1"/>
  <c r="J55" i="1"/>
  <c r="H8" i="1"/>
  <c r="J9" i="1"/>
  <c r="J14" i="1"/>
  <c r="D17" i="1"/>
  <c r="H33" i="1"/>
  <c r="H37" i="1"/>
  <c r="J38" i="1"/>
  <c r="H42" i="1"/>
  <c r="H47" i="1"/>
  <c r="H52" i="1"/>
  <c r="H56" i="1"/>
  <c r="J57" i="1"/>
  <c r="B2" i="1"/>
  <c r="K5" i="1"/>
  <c r="I13" i="1"/>
  <c r="I18" i="1"/>
  <c r="I23" i="1"/>
  <c r="K24" i="1"/>
  <c r="I28" i="1"/>
  <c r="K34" i="1"/>
  <c r="D32" i="1"/>
  <c r="D27" i="1"/>
  <c r="P2" i="1"/>
  <c r="Q2" i="1"/>
  <c r="I2" i="1" l="1"/>
  <c r="J48" i="1"/>
  <c r="K29" i="1"/>
  <c r="J3" i="1"/>
  <c r="H11" i="1"/>
  <c r="J53" i="1"/>
  <c r="H45" i="1"/>
  <c r="J45" i="1"/>
  <c r="K45" i="1"/>
  <c r="H27" i="1"/>
  <c r="J26" i="1"/>
  <c r="J7" i="1"/>
  <c r="I50" i="1"/>
  <c r="J50" i="1" s="1"/>
  <c r="J43" i="1"/>
  <c r="H39" i="1"/>
  <c r="I32" i="1"/>
  <c r="K32" i="1" s="1"/>
  <c r="K27" i="1"/>
  <c r="J27" i="1"/>
  <c r="H21" i="1"/>
  <c r="K21" i="1"/>
  <c r="J19" i="1"/>
  <c r="I17" i="1"/>
  <c r="K11" i="1"/>
  <c r="H4" i="1"/>
  <c r="K39" i="1"/>
  <c r="J39" i="1"/>
  <c r="K4" i="1"/>
  <c r="J4" i="1"/>
  <c r="K28" i="1"/>
  <c r="J28" i="1"/>
  <c r="K13" i="1"/>
  <c r="J13" i="1"/>
  <c r="D2" i="1"/>
  <c r="K23" i="1"/>
  <c r="J23" i="1"/>
  <c r="K18" i="1"/>
  <c r="J18" i="1"/>
  <c r="K50" i="1" l="1"/>
  <c r="J32" i="1"/>
  <c r="K17" i="1"/>
  <c r="J17" i="1"/>
  <c r="H2" i="1"/>
  <c r="J2" i="1"/>
  <c r="K2" i="1"/>
  <c r="H346" i="4"/>
  <c r="I346" i="4" s="1"/>
  <c r="C312" i="4"/>
  <c r="C3" i="4" s="1"/>
  <c r="H3" i="4" s="1"/>
  <c r="H312" i="4" l="1"/>
  <c r="I312" i="4" s="1"/>
  <c r="I45" i="3"/>
</calcChain>
</file>

<file path=xl/sharedStrings.xml><?xml version="1.0" encoding="utf-8"?>
<sst xmlns="http://schemas.openxmlformats.org/spreadsheetml/2006/main" count="6466" uniqueCount="3607">
  <si>
    <t>有権者数</t>
    <rPh sb="0" eb="3">
      <t>ユウケンシャ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</si>
  <si>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</si>
  <si>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投票率</t>
    <rPh sb="0" eb="2">
      <t>トウヒョウ</t>
    </rPh>
    <rPh sb="2" eb="3">
      <t>リツ</t>
    </rPh>
    <phoneticPr fontId="1"/>
  </si>
  <si>
    <t>総得票数</t>
    <rPh sb="0" eb="1">
      <t>ソウ</t>
    </rPh>
    <rPh sb="1" eb="3">
      <t>トクヒョウ</t>
    </rPh>
    <rPh sb="3" eb="4">
      <t>スウ</t>
    </rPh>
    <phoneticPr fontId="1"/>
  </si>
  <si>
    <t>有効/有権者</t>
    <rPh sb="0" eb="2">
      <t>ユウコウ</t>
    </rPh>
    <rPh sb="3" eb="6">
      <t>ユウケンシャ</t>
    </rPh>
    <phoneticPr fontId="1"/>
  </si>
  <si>
    <t>無効票数</t>
    <rPh sb="0" eb="3">
      <t>ムコウヒョウ</t>
    </rPh>
    <rPh sb="3" eb="4">
      <t>スウ</t>
    </rPh>
    <phoneticPr fontId="1"/>
  </si>
  <si>
    <t>無/有権者</t>
    <rPh sb="0" eb="1">
      <t>ム</t>
    </rPh>
    <rPh sb="2" eb="4">
      <t>ユウケン</t>
    </rPh>
    <rPh sb="4" eb="5">
      <t>モノ</t>
    </rPh>
    <phoneticPr fontId="1"/>
  </si>
  <si>
    <t>無/投票者</t>
    <rPh sb="0" eb="1">
      <t>ム</t>
    </rPh>
    <rPh sb="2" eb="4">
      <t>トウヒョウ</t>
    </rPh>
    <rPh sb="4" eb="5">
      <t>モノ</t>
    </rPh>
    <phoneticPr fontId="1"/>
  </si>
  <si>
    <t>定数</t>
    <rPh sb="0" eb="2">
      <t>テイスウ</t>
    </rPh>
    <phoneticPr fontId="1"/>
  </si>
  <si>
    <t>有権者/定</t>
    <rPh sb="0" eb="3">
      <t>ユウケンシャ</t>
    </rPh>
    <rPh sb="4" eb="5">
      <t>テイ</t>
    </rPh>
    <phoneticPr fontId="1"/>
  </si>
  <si>
    <t>投票者/定</t>
    <rPh sb="0" eb="3">
      <t>トウヒョウシャ</t>
    </rPh>
    <rPh sb="4" eb="5">
      <t>テイ</t>
    </rPh>
    <phoneticPr fontId="1"/>
  </si>
  <si>
    <t>有効票/定</t>
    <rPh sb="0" eb="2">
      <t>ユウコウ</t>
    </rPh>
    <rPh sb="2" eb="3">
      <t>ヒョウ</t>
    </rPh>
    <rPh sb="4" eb="5">
      <t>テイ</t>
    </rPh>
    <phoneticPr fontId="1"/>
  </si>
  <si>
    <t>自民</t>
    <rPh sb="0" eb="2">
      <t>ジミン</t>
    </rPh>
    <phoneticPr fontId="1"/>
  </si>
  <si>
    <t>公明</t>
    <rPh sb="0" eb="2">
      <t>コウメイ</t>
    </rPh>
    <phoneticPr fontId="1"/>
  </si>
  <si>
    <t>維新</t>
    <rPh sb="0" eb="2">
      <t>イシン</t>
    </rPh>
    <phoneticPr fontId="1"/>
  </si>
  <si>
    <t>希望</t>
    <rPh sb="0" eb="2">
      <t>キボウ</t>
    </rPh>
    <phoneticPr fontId="1"/>
  </si>
  <si>
    <t>立憲民主</t>
    <rPh sb="0" eb="2">
      <t>リッケン</t>
    </rPh>
    <rPh sb="2" eb="4">
      <t>ミンシュ</t>
    </rPh>
    <phoneticPr fontId="1"/>
  </si>
  <si>
    <t>共産</t>
    <rPh sb="0" eb="2">
      <t>キョウサン</t>
    </rPh>
    <phoneticPr fontId="1"/>
  </si>
  <si>
    <t>社民</t>
    <rPh sb="0" eb="2">
      <t>シャミン</t>
    </rPh>
    <phoneticPr fontId="1"/>
  </si>
  <si>
    <t>コード1</t>
    <phoneticPr fontId="1"/>
  </si>
  <si>
    <t>コード2</t>
    <phoneticPr fontId="1"/>
  </si>
  <si>
    <t>総計</t>
    <rPh sb="0" eb="2">
      <t>ソウケイ</t>
    </rPh>
    <phoneticPr fontId="1"/>
  </si>
  <si>
    <t>C00</t>
    <phoneticPr fontId="1"/>
  </si>
  <si>
    <t>B0000</t>
    <phoneticPr fontId="1"/>
  </si>
  <si>
    <t>北海道</t>
    <rPh sb="0" eb="3">
      <t>ホッカイドウ</t>
    </rPh>
    <phoneticPr fontId="1"/>
  </si>
  <si>
    <t>C01</t>
    <phoneticPr fontId="1"/>
  </si>
  <si>
    <t>B0100</t>
    <phoneticPr fontId="1"/>
  </si>
  <si>
    <t>東北ブロック</t>
    <rPh sb="0" eb="2">
      <t>トウホク</t>
    </rPh>
    <phoneticPr fontId="1"/>
  </si>
  <si>
    <t>B0200</t>
    <phoneticPr fontId="1"/>
  </si>
  <si>
    <t>青森</t>
    <rPh sb="0" eb="2">
      <t>アオモリ</t>
    </rPh>
    <phoneticPr fontId="1"/>
  </si>
  <si>
    <t>C02</t>
    <phoneticPr fontId="1"/>
  </si>
  <si>
    <t>B0201</t>
    <phoneticPr fontId="1"/>
  </si>
  <si>
    <t>岩手</t>
    <rPh sb="0" eb="2">
      <t>イワテ</t>
    </rPh>
    <phoneticPr fontId="1"/>
  </si>
  <si>
    <t>C03</t>
    <phoneticPr fontId="1"/>
  </si>
  <si>
    <t>B0202</t>
    <phoneticPr fontId="1"/>
  </si>
  <si>
    <t>宮城</t>
    <rPh sb="0" eb="2">
      <t>ミヤギ</t>
    </rPh>
    <phoneticPr fontId="1"/>
  </si>
  <si>
    <t>C04</t>
    <phoneticPr fontId="1"/>
  </si>
  <si>
    <t>B0203</t>
    <phoneticPr fontId="1"/>
  </si>
  <si>
    <t>秋田</t>
    <rPh sb="0" eb="2">
      <t>アキタ</t>
    </rPh>
    <phoneticPr fontId="1"/>
  </si>
  <si>
    <t>C05</t>
    <phoneticPr fontId="1"/>
  </si>
  <si>
    <t>B0204</t>
    <phoneticPr fontId="1"/>
  </si>
  <si>
    <t>山形</t>
    <rPh sb="0" eb="2">
      <t>ヤマガタ</t>
    </rPh>
    <phoneticPr fontId="1"/>
  </si>
  <si>
    <t>C06</t>
    <phoneticPr fontId="1"/>
  </si>
  <si>
    <t>B0205</t>
    <phoneticPr fontId="1"/>
  </si>
  <si>
    <t>福島</t>
    <rPh sb="0" eb="2">
      <t>フクシマ</t>
    </rPh>
    <phoneticPr fontId="1"/>
  </si>
  <si>
    <t>C07</t>
    <phoneticPr fontId="1"/>
  </si>
  <si>
    <t>B0206</t>
    <phoneticPr fontId="1"/>
  </si>
  <si>
    <t>北関東ブロック</t>
    <rPh sb="0" eb="1">
      <t>キタ</t>
    </rPh>
    <rPh sb="1" eb="3">
      <t>カントウ</t>
    </rPh>
    <phoneticPr fontId="1"/>
  </si>
  <si>
    <t>B0300</t>
    <phoneticPr fontId="1"/>
  </si>
  <si>
    <t>茨城</t>
    <rPh sb="0" eb="2">
      <t>イバラキ</t>
    </rPh>
    <phoneticPr fontId="1"/>
  </si>
  <si>
    <t>C08</t>
    <phoneticPr fontId="1"/>
  </si>
  <si>
    <t>B0301</t>
    <phoneticPr fontId="1"/>
  </si>
  <si>
    <t>栃木</t>
    <rPh sb="0" eb="2">
      <t>トチギ</t>
    </rPh>
    <phoneticPr fontId="1"/>
  </si>
  <si>
    <t>C09</t>
    <phoneticPr fontId="1"/>
  </si>
  <si>
    <t>B0302</t>
    <phoneticPr fontId="1"/>
  </si>
  <si>
    <t>群馬</t>
    <rPh sb="0" eb="2">
      <t>グンマ</t>
    </rPh>
    <phoneticPr fontId="1"/>
  </si>
  <si>
    <t>C10</t>
    <phoneticPr fontId="1"/>
  </si>
  <si>
    <t>B0303</t>
    <phoneticPr fontId="1"/>
  </si>
  <si>
    <t>埼玉</t>
    <rPh sb="0" eb="2">
      <t>サイタマ</t>
    </rPh>
    <phoneticPr fontId="1"/>
  </si>
  <si>
    <t>C11</t>
    <phoneticPr fontId="1"/>
  </si>
  <si>
    <t>B0304</t>
    <phoneticPr fontId="1"/>
  </si>
  <si>
    <t>東京</t>
    <rPh sb="0" eb="2">
      <t>トウキョウ</t>
    </rPh>
    <phoneticPr fontId="1"/>
  </si>
  <si>
    <t>C13</t>
    <phoneticPr fontId="1"/>
  </si>
  <si>
    <t>B0400</t>
    <phoneticPr fontId="1"/>
  </si>
  <si>
    <t>南関東ブロック</t>
    <rPh sb="0" eb="1">
      <t>ミナミ</t>
    </rPh>
    <rPh sb="1" eb="3">
      <t>カントウ</t>
    </rPh>
    <phoneticPr fontId="1"/>
  </si>
  <si>
    <t>B0500</t>
    <phoneticPr fontId="1"/>
  </si>
  <si>
    <t>千葉</t>
    <rPh sb="0" eb="2">
      <t>チバ</t>
    </rPh>
    <phoneticPr fontId="1"/>
  </si>
  <si>
    <t>C12</t>
    <phoneticPr fontId="1"/>
  </si>
  <si>
    <t>B0501</t>
    <phoneticPr fontId="1"/>
  </si>
  <si>
    <t>神奈川</t>
    <rPh sb="0" eb="3">
      <t>カナガワ</t>
    </rPh>
    <phoneticPr fontId="1"/>
  </si>
  <si>
    <t>C14</t>
    <phoneticPr fontId="1"/>
  </si>
  <si>
    <t>B0502</t>
    <phoneticPr fontId="1"/>
  </si>
  <si>
    <t>山梨</t>
    <rPh sb="0" eb="2">
      <t>ヤマナシ</t>
    </rPh>
    <phoneticPr fontId="1"/>
  </si>
  <si>
    <t>C19</t>
    <phoneticPr fontId="1"/>
  </si>
  <si>
    <t>B0503</t>
    <phoneticPr fontId="1"/>
  </si>
  <si>
    <t>北陸信越ブロック</t>
    <rPh sb="0" eb="2">
      <t>ホクリク</t>
    </rPh>
    <rPh sb="2" eb="4">
      <t>シンエツ</t>
    </rPh>
    <phoneticPr fontId="1"/>
  </si>
  <si>
    <t>B0600</t>
    <phoneticPr fontId="1"/>
  </si>
  <si>
    <t>新潟</t>
    <rPh sb="0" eb="2">
      <t>ニイガタ</t>
    </rPh>
    <phoneticPr fontId="1"/>
  </si>
  <si>
    <t>C15</t>
    <phoneticPr fontId="1"/>
  </si>
  <si>
    <t>B0601</t>
    <phoneticPr fontId="1"/>
  </si>
  <si>
    <t>富山</t>
    <rPh sb="0" eb="2">
      <t>トヤマ</t>
    </rPh>
    <phoneticPr fontId="1"/>
  </si>
  <si>
    <t>C16</t>
    <phoneticPr fontId="1"/>
  </si>
  <si>
    <t>B0602</t>
    <phoneticPr fontId="1"/>
  </si>
  <si>
    <t>石川</t>
    <rPh sb="0" eb="2">
      <t>イシカワ</t>
    </rPh>
    <phoneticPr fontId="1"/>
  </si>
  <si>
    <t>C17</t>
    <phoneticPr fontId="1"/>
  </si>
  <si>
    <t>B0603</t>
    <phoneticPr fontId="1"/>
  </si>
  <si>
    <t>福井</t>
    <rPh sb="0" eb="2">
      <t>フクイ</t>
    </rPh>
    <phoneticPr fontId="1"/>
  </si>
  <si>
    <t>C18</t>
    <phoneticPr fontId="1"/>
  </si>
  <si>
    <t>B0604</t>
    <phoneticPr fontId="1"/>
  </si>
  <si>
    <t>長野</t>
    <rPh sb="0" eb="2">
      <t>ナガノ</t>
    </rPh>
    <phoneticPr fontId="1"/>
  </si>
  <si>
    <t>C20</t>
    <phoneticPr fontId="1"/>
  </si>
  <si>
    <t>B0605</t>
    <phoneticPr fontId="1"/>
  </si>
  <si>
    <t>東海ブロック</t>
    <rPh sb="0" eb="2">
      <t>トウカイ</t>
    </rPh>
    <phoneticPr fontId="1"/>
  </si>
  <si>
    <t>B0700</t>
    <phoneticPr fontId="1"/>
  </si>
  <si>
    <t>岐阜</t>
    <rPh sb="0" eb="2">
      <t>ギフ</t>
    </rPh>
    <phoneticPr fontId="1"/>
  </si>
  <si>
    <t>C21</t>
    <phoneticPr fontId="1"/>
  </si>
  <si>
    <t>B0701</t>
    <phoneticPr fontId="1"/>
  </si>
  <si>
    <t>静岡</t>
    <rPh sb="0" eb="2">
      <t>シズオカ</t>
    </rPh>
    <phoneticPr fontId="1"/>
  </si>
  <si>
    <t>C22</t>
    <phoneticPr fontId="1"/>
  </si>
  <si>
    <t>B0702</t>
    <phoneticPr fontId="1"/>
  </si>
  <si>
    <t>愛知</t>
    <rPh sb="0" eb="2">
      <t>アイチ</t>
    </rPh>
    <phoneticPr fontId="1"/>
  </si>
  <si>
    <t>C23</t>
    <phoneticPr fontId="1"/>
  </si>
  <si>
    <t>B0703</t>
    <phoneticPr fontId="1"/>
  </si>
  <si>
    <t>三重</t>
    <rPh sb="0" eb="2">
      <t>ミエ</t>
    </rPh>
    <phoneticPr fontId="1"/>
  </si>
  <si>
    <t>C24</t>
    <phoneticPr fontId="1"/>
  </si>
  <si>
    <t>B0704</t>
    <phoneticPr fontId="1"/>
  </si>
  <si>
    <t>近畿ブロック</t>
    <rPh sb="0" eb="2">
      <t>キンキ</t>
    </rPh>
    <phoneticPr fontId="1"/>
  </si>
  <si>
    <t>B0800</t>
    <phoneticPr fontId="1"/>
  </si>
  <si>
    <t>滋賀</t>
    <rPh sb="0" eb="2">
      <t>シガ</t>
    </rPh>
    <phoneticPr fontId="1"/>
  </si>
  <si>
    <t>C25</t>
    <phoneticPr fontId="1"/>
  </si>
  <si>
    <t>B0801</t>
    <phoneticPr fontId="1"/>
  </si>
  <si>
    <t>京都</t>
    <rPh sb="0" eb="2">
      <t>キョウト</t>
    </rPh>
    <phoneticPr fontId="1"/>
  </si>
  <si>
    <t>C26</t>
    <phoneticPr fontId="1"/>
  </si>
  <si>
    <t>B0802</t>
    <phoneticPr fontId="1"/>
  </si>
  <si>
    <t>大阪</t>
    <rPh sb="0" eb="2">
      <t>オオサカ</t>
    </rPh>
    <phoneticPr fontId="1"/>
  </si>
  <si>
    <t>C27</t>
    <phoneticPr fontId="1"/>
  </si>
  <si>
    <t>B0803</t>
    <phoneticPr fontId="1"/>
  </si>
  <si>
    <t>兵庫</t>
    <rPh sb="0" eb="2">
      <t>ヒョウゴ</t>
    </rPh>
    <phoneticPr fontId="1"/>
  </si>
  <si>
    <t>C28</t>
    <phoneticPr fontId="1"/>
  </si>
  <si>
    <t>B0804</t>
    <phoneticPr fontId="1"/>
  </si>
  <si>
    <t>奈良</t>
    <rPh sb="0" eb="2">
      <t>ナラ</t>
    </rPh>
    <phoneticPr fontId="1"/>
  </si>
  <si>
    <t>C29</t>
    <phoneticPr fontId="1"/>
  </si>
  <si>
    <t>B0805</t>
    <phoneticPr fontId="1"/>
  </si>
  <si>
    <t>和歌山</t>
    <rPh sb="0" eb="3">
      <t>ワカヤマ</t>
    </rPh>
    <phoneticPr fontId="1"/>
  </si>
  <si>
    <t>C30</t>
    <phoneticPr fontId="1"/>
  </si>
  <si>
    <t>B0806</t>
    <phoneticPr fontId="1"/>
  </si>
  <si>
    <t>中国ブロック</t>
    <rPh sb="0" eb="2">
      <t>チュウゴク</t>
    </rPh>
    <phoneticPr fontId="1"/>
  </si>
  <si>
    <t>B0900</t>
    <phoneticPr fontId="1"/>
  </si>
  <si>
    <t>鳥取</t>
    <rPh sb="0" eb="2">
      <t>トットリ</t>
    </rPh>
    <phoneticPr fontId="1"/>
  </si>
  <si>
    <t>C31</t>
    <phoneticPr fontId="1"/>
  </si>
  <si>
    <t>B0901</t>
    <phoneticPr fontId="1"/>
  </si>
  <si>
    <t>島根</t>
    <rPh sb="0" eb="2">
      <t>シマネ</t>
    </rPh>
    <phoneticPr fontId="1"/>
  </si>
  <si>
    <t>C32</t>
    <phoneticPr fontId="1"/>
  </si>
  <si>
    <t>B0902</t>
    <phoneticPr fontId="1"/>
  </si>
  <si>
    <t>岡山</t>
    <rPh sb="0" eb="2">
      <t>オカヤマ</t>
    </rPh>
    <phoneticPr fontId="1"/>
  </si>
  <si>
    <t>C33</t>
    <phoneticPr fontId="1"/>
  </si>
  <si>
    <t>B0903</t>
    <phoneticPr fontId="1"/>
  </si>
  <si>
    <t>広島</t>
    <rPh sb="0" eb="2">
      <t>ヒロシマ</t>
    </rPh>
    <phoneticPr fontId="1"/>
  </si>
  <si>
    <t>C34</t>
    <phoneticPr fontId="1"/>
  </si>
  <si>
    <t>B0904</t>
    <phoneticPr fontId="1"/>
  </si>
  <si>
    <t>山口</t>
    <rPh sb="0" eb="2">
      <t>ヤマグチ</t>
    </rPh>
    <phoneticPr fontId="1"/>
  </si>
  <si>
    <t>C35</t>
    <phoneticPr fontId="1"/>
  </si>
  <si>
    <t>B0905</t>
    <phoneticPr fontId="1"/>
  </si>
  <si>
    <t>四国ブロック</t>
    <rPh sb="0" eb="2">
      <t>シコク</t>
    </rPh>
    <phoneticPr fontId="1"/>
  </si>
  <si>
    <t>B1000</t>
    <phoneticPr fontId="1"/>
  </si>
  <si>
    <t>徳島</t>
    <rPh sb="0" eb="2">
      <t>トクシマ</t>
    </rPh>
    <phoneticPr fontId="1"/>
  </si>
  <si>
    <t>C36</t>
    <phoneticPr fontId="1"/>
  </si>
  <si>
    <t>B1001</t>
    <phoneticPr fontId="1"/>
  </si>
  <si>
    <t>香川</t>
    <rPh sb="0" eb="2">
      <t>カガワ</t>
    </rPh>
    <phoneticPr fontId="1"/>
  </si>
  <si>
    <t>C37</t>
    <phoneticPr fontId="1"/>
  </si>
  <si>
    <t>B1002</t>
    <phoneticPr fontId="1"/>
  </si>
  <si>
    <t>愛媛</t>
    <rPh sb="0" eb="2">
      <t>エヒメ</t>
    </rPh>
    <phoneticPr fontId="1"/>
  </si>
  <si>
    <t>C38</t>
    <phoneticPr fontId="1"/>
  </si>
  <si>
    <t>B1003</t>
    <phoneticPr fontId="1"/>
  </si>
  <si>
    <t>高知</t>
    <rPh sb="0" eb="2">
      <t>コウチ</t>
    </rPh>
    <phoneticPr fontId="1"/>
  </si>
  <si>
    <t>C39</t>
    <phoneticPr fontId="1"/>
  </si>
  <si>
    <t>B1004</t>
    <phoneticPr fontId="1"/>
  </si>
  <si>
    <t>九州ブロック</t>
    <rPh sb="0" eb="2">
      <t>キュウシュウ</t>
    </rPh>
    <phoneticPr fontId="1"/>
  </si>
  <si>
    <t>B1100</t>
    <phoneticPr fontId="1"/>
  </si>
  <si>
    <t>福岡</t>
    <rPh sb="0" eb="2">
      <t>フクオカ</t>
    </rPh>
    <phoneticPr fontId="1"/>
  </si>
  <si>
    <t>C40</t>
    <phoneticPr fontId="1"/>
  </si>
  <si>
    <t>B1101</t>
    <phoneticPr fontId="1"/>
  </si>
  <si>
    <t>佐賀</t>
    <rPh sb="0" eb="2">
      <t>サガ</t>
    </rPh>
    <phoneticPr fontId="1"/>
  </si>
  <si>
    <t>C41</t>
    <phoneticPr fontId="1"/>
  </si>
  <si>
    <t>B1102</t>
    <phoneticPr fontId="1"/>
  </si>
  <si>
    <t>長崎</t>
    <rPh sb="0" eb="2">
      <t>ナガサキ</t>
    </rPh>
    <phoneticPr fontId="1"/>
  </si>
  <si>
    <t>C42</t>
    <phoneticPr fontId="1"/>
  </si>
  <si>
    <t>B1103</t>
    <phoneticPr fontId="1"/>
  </si>
  <si>
    <t>熊本</t>
    <rPh sb="0" eb="2">
      <t>クマモト</t>
    </rPh>
    <phoneticPr fontId="1"/>
  </si>
  <si>
    <t>C43</t>
    <phoneticPr fontId="1"/>
  </si>
  <si>
    <t>B1104</t>
    <phoneticPr fontId="1"/>
  </si>
  <si>
    <t>大分</t>
    <rPh sb="0" eb="2">
      <t>オオイタ</t>
    </rPh>
    <phoneticPr fontId="1"/>
  </si>
  <si>
    <t>C44</t>
    <phoneticPr fontId="1"/>
  </si>
  <si>
    <t>B1105</t>
    <phoneticPr fontId="1"/>
  </si>
  <si>
    <t>宮崎</t>
    <rPh sb="0" eb="2">
      <t>ミヤザキ</t>
    </rPh>
    <phoneticPr fontId="1"/>
  </si>
  <si>
    <t>C45</t>
    <phoneticPr fontId="1"/>
  </si>
  <si>
    <t>B1106</t>
    <phoneticPr fontId="1"/>
  </si>
  <si>
    <t>鹿児島</t>
    <rPh sb="0" eb="3">
      <t>カゴシマ</t>
    </rPh>
    <phoneticPr fontId="1"/>
  </si>
  <si>
    <t>C46</t>
    <phoneticPr fontId="1"/>
  </si>
  <si>
    <t>B1107</t>
    <phoneticPr fontId="1"/>
  </si>
  <si>
    <t>沖縄</t>
    <rPh sb="0" eb="2">
      <t>オキナワ</t>
    </rPh>
    <phoneticPr fontId="1"/>
  </si>
  <si>
    <t>C47</t>
    <phoneticPr fontId="1"/>
  </si>
  <si>
    <t>B1108</t>
    <phoneticPr fontId="1"/>
  </si>
  <si>
    <t>党派</t>
    <rPh sb="0" eb="2">
      <t>トウハ</t>
    </rPh>
    <phoneticPr fontId="1"/>
  </si>
  <si>
    <t>無効票率2</t>
    <rPh sb="0" eb="3">
      <t>ムコウヒョウ</t>
    </rPh>
    <rPh sb="3" eb="4">
      <t>リツ</t>
    </rPh>
    <phoneticPr fontId="1"/>
  </si>
  <si>
    <t>コード</t>
    <phoneticPr fontId="2"/>
  </si>
  <si>
    <t>区割変更</t>
    <rPh sb="0" eb="2">
      <t>クワ</t>
    </rPh>
    <rPh sb="2" eb="4">
      <t>ヘンコウ</t>
    </rPh>
    <phoneticPr fontId="2"/>
  </si>
  <si>
    <t>合計</t>
    <rPh sb="0" eb="2">
      <t>ゴウケイ</t>
    </rPh>
    <phoneticPr fontId="2"/>
  </si>
  <si>
    <t>C0000</t>
    <phoneticPr fontId="1"/>
  </si>
  <si>
    <t>北海道1</t>
    <rPh sb="0" eb="3">
      <t>ホッカイドウ</t>
    </rPh>
    <phoneticPr fontId="2"/>
  </si>
  <si>
    <t>C0101</t>
    <phoneticPr fontId="2"/>
  </si>
  <si>
    <t>北海道2</t>
    <rPh sb="0" eb="3">
      <t>ホッカイドウ</t>
    </rPh>
    <phoneticPr fontId="2"/>
  </si>
  <si>
    <t>C0102</t>
    <phoneticPr fontId="2"/>
  </si>
  <si>
    <t>北海道3</t>
    <rPh sb="0" eb="3">
      <t>ホッカイドウ</t>
    </rPh>
    <phoneticPr fontId="2"/>
  </si>
  <si>
    <t>C0103</t>
    <phoneticPr fontId="2"/>
  </si>
  <si>
    <t>北海道4</t>
    <rPh sb="0" eb="3">
      <t>ホッカイドウ</t>
    </rPh>
    <phoneticPr fontId="2"/>
  </si>
  <si>
    <t>C0104</t>
    <phoneticPr fontId="2"/>
  </si>
  <si>
    <t>北海道5</t>
    <rPh sb="0" eb="3">
      <t>ホッカイドウ</t>
    </rPh>
    <phoneticPr fontId="2"/>
  </si>
  <si>
    <t>C0105</t>
    <phoneticPr fontId="2"/>
  </si>
  <si>
    <t>北海道6</t>
    <rPh sb="0" eb="3">
      <t>ホッカイドウ</t>
    </rPh>
    <phoneticPr fontId="2"/>
  </si>
  <si>
    <t>C0106</t>
    <phoneticPr fontId="2"/>
  </si>
  <si>
    <t>北海道7</t>
    <rPh sb="0" eb="3">
      <t>ホッカイドウ</t>
    </rPh>
    <phoneticPr fontId="2"/>
  </si>
  <si>
    <t>C0107</t>
    <phoneticPr fontId="2"/>
  </si>
  <si>
    <t>北海道8</t>
    <rPh sb="0" eb="3">
      <t>ホッカイドウ</t>
    </rPh>
    <phoneticPr fontId="2"/>
  </si>
  <si>
    <t>C0108</t>
    <phoneticPr fontId="2"/>
  </si>
  <si>
    <t>北海道9</t>
    <rPh sb="0" eb="3">
      <t>ホッカイドウ</t>
    </rPh>
    <phoneticPr fontId="2"/>
  </si>
  <si>
    <t>C0109</t>
    <phoneticPr fontId="2"/>
  </si>
  <si>
    <t>北海道10</t>
    <rPh sb="0" eb="3">
      <t>ホッカイドウ</t>
    </rPh>
    <phoneticPr fontId="2"/>
  </si>
  <si>
    <t>C0110</t>
    <phoneticPr fontId="2"/>
  </si>
  <si>
    <t>北海道11</t>
    <rPh sb="0" eb="3">
      <t>ホッカイドウ</t>
    </rPh>
    <phoneticPr fontId="2"/>
  </si>
  <si>
    <t>C0111</t>
    <phoneticPr fontId="2"/>
  </si>
  <si>
    <t>北海道12</t>
    <rPh sb="0" eb="3">
      <t>ホッカイドウ</t>
    </rPh>
    <phoneticPr fontId="2"/>
  </si>
  <si>
    <t>C0112</t>
    <phoneticPr fontId="2"/>
  </si>
  <si>
    <t>C02</t>
    <phoneticPr fontId="1"/>
  </si>
  <si>
    <t>青森1</t>
    <rPh sb="0" eb="2">
      <t>アオモリ</t>
    </rPh>
    <phoneticPr fontId="2"/>
  </si>
  <si>
    <t>C0201</t>
    <phoneticPr fontId="2"/>
  </si>
  <si>
    <t>青森2</t>
    <rPh sb="0" eb="2">
      <t>アオモリ</t>
    </rPh>
    <phoneticPr fontId="2"/>
  </si>
  <si>
    <t>C0202</t>
    <phoneticPr fontId="2"/>
  </si>
  <si>
    <t>青森3</t>
    <rPh sb="0" eb="2">
      <t>アオモリ</t>
    </rPh>
    <phoneticPr fontId="2"/>
  </si>
  <si>
    <t>C0203</t>
    <phoneticPr fontId="2"/>
  </si>
  <si>
    <t>C03</t>
    <phoneticPr fontId="1"/>
  </si>
  <si>
    <t>岩手1</t>
    <rPh sb="0" eb="2">
      <t>イワテ</t>
    </rPh>
    <phoneticPr fontId="2"/>
  </si>
  <si>
    <t>C0301</t>
    <phoneticPr fontId="2"/>
  </si>
  <si>
    <t>岩手2</t>
    <rPh sb="0" eb="2">
      <t>イワテ</t>
    </rPh>
    <phoneticPr fontId="2"/>
  </si>
  <si>
    <t>C0302</t>
    <phoneticPr fontId="2"/>
  </si>
  <si>
    <t>岩手3</t>
    <rPh sb="0" eb="2">
      <t>イワテ</t>
    </rPh>
    <phoneticPr fontId="2"/>
  </si>
  <si>
    <t>C0303</t>
    <phoneticPr fontId="2"/>
  </si>
  <si>
    <t>C04</t>
    <phoneticPr fontId="1"/>
  </si>
  <si>
    <t>宮城1</t>
    <rPh sb="0" eb="2">
      <t>ミヤギ</t>
    </rPh>
    <phoneticPr fontId="2"/>
  </si>
  <si>
    <t>C0401</t>
    <phoneticPr fontId="2"/>
  </si>
  <si>
    <t>宮城2</t>
    <rPh sb="0" eb="2">
      <t>ミヤギ</t>
    </rPh>
    <phoneticPr fontId="2"/>
  </si>
  <si>
    <t>C0402</t>
    <phoneticPr fontId="2"/>
  </si>
  <si>
    <t>宮城3</t>
    <rPh sb="0" eb="2">
      <t>ミヤギ</t>
    </rPh>
    <phoneticPr fontId="2"/>
  </si>
  <si>
    <t>C0403</t>
    <phoneticPr fontId="2"/>
  </si>
  <si>
    <t>宮城4</t>
    <rPh sb="0" eb="2">
      <t>ミヤギ</t>
    </rPh>
    <phoneticPr fontId="2"/>
  </si>
  <si>
    <t>C0404</t>
    <phoneticPr fontId="2"/>
  </si>
  <si>
    <t>宮城5</t>
    <rPh sb="0" eb="2">
      <t>ミヤギ</t>
    </rPh>
    <phoneticPr fontId="2"/>
  </si>
  <si>
    <t>C0405</t>
    <phoneticPr fontId="2"/>
  </si>
  <si>
    <t>宮城6</t>
    <rPh sb="0" eb="2">
      <t>ミヤギ</t>
    </rPh>
    <phoneticPr fontId="2"/>
  </si>
  <si>
    <t>C0406</t>
    <phoneticPr fontId="2"/>
  </si>
  <si>
    <t>秋田1</t>
    <rPh sb="0" eb="2">
      <t>アキタ</t>
    </rPh>
    <phoneticPr fontId="2"/>
  </si>
  <si>
    <t>C0501</t>
    <phoneticPr fontId="2"/>
  </si>
  <si>
    <t>秋田2</t>
    <rPh sb="0" eb="2">
      <t>アキタ</t>
    </rPh>
    <phoneticPr fontId="2"/>
  </si>
  <si>
    <t>C0502</t>
    <phoneticPr fontId="2"/>
  </si>
  <si>
    <t>秋田3</t>
    <rPh sb="0" eb="2">
      <t>アキタ</t>
    </rPh>
    <phoneticPr fontId="2"/>
  </si>
  <si>
    <t>C0503</t>
    <phoneticPr fontId="2"/>
  </si>
  <si>
    <t>山形1</t>
    <rPh sb="0" eb="2">
      <t>ヤマガタ</t>
    </rPh>
    <phoneticPr fontId="2"/>
  </si>
  <si>
    <t>C0601</t>
    <phoneticPr fontId="2"/>
  </si>
  <si>
    <t>山形2</t>
    <rPh sb="0" eb="2">
      <t>ヤマガタ</t>
    </rPh>
    <phoneticPr fontId="2"/>
  </si>
  <si>
    <t>C0602</t>
    <phoneticPr fontId="2"/>
  </si>
  <si>
    <t>山形3</t>
    <rPh sb="0" eb="2">
      <t>ヤマガタ</t>
    </rPh>
    <phoneticPr fontId="2"/>
  </si>
  <si>
    <t>C0603</t>
    <phoneticPr fontId="2"/>
  </si>
  <si>
    <t>福島1</t>
    <rPh sb="0" eb="2">
      <t>フクシマ</t>
    </rPh>
    <phoneticPr fontId="2"/>
  </si>
  <si>
    <t>C0701</t>
    <phoneticPr fontId="2"/>
  </si>
  <si>
    <t>福島2</t>
    <rPh sb="0" eb="2">
      <t>フクシマ</t>
    </rPh>
    <phoneticPr fontId="2"/>
  </si>
  <si>
    <t>C0702</t>
    <phoneticPr fontId="2"/>
  </si>
  <si>
    <t>福島3</t>
    <rPh sb="0" eb="2">
      <t>フクシマ</t>
    </rPh>
    <phoneticPr fontId="2"/>
  </si>
  <si>
    <t>C0703</t>
    <phoneticPr fontId="2"/>
  </si>
  <si>
    <t>福島4</t>
    <rPh sb="0" eb="2">
      <t>フクシマ</t>
    </rPh>
    <phoneticPr fontId="2"/>
  </si>
  <si>
    <t>C0704</t>
    <phoneticPr fontId="2"/>
  </si>
  <si>
    <t>福島5</t>
    <rPh sb="0" eb="2">
      <t>フクシマ</t>
    </rPh>
    <phoneticPr fontId="2"/>
  </si>
  <si>
    <t>C0705</t>
    <phoneticPr fontId="2"/>
  </si>
  <si>
    <t>茨城1</t>
    <rPh sb="0" eb="2">
      <t>イバラキ</t>
    </rPh>
    <phoneticPr fontId="2"/>
  </si>
  <si>
    <t>C0801</t>
    <phoneticPr fontId="2"/>
  </si>
  <si>
    <t>茨城2</t>
    <rPh sb="0" eb="2">
      <t>イバラキ</t>
    </rPh>
    <phoneticPr fontId="2"/>
  </si>
  <si>
    <t>C0802</t>
    <phoneticPr fontId="2"/>
  </si>
  <si>
    <t>茨城3</t>
    <rPh sb="0" eb="2">
      <t>イバラキ</t>
    </rPh>
    <phoneticPr fontId="2"/>
  </si>
  <si>
    <t>C0803</t>
    <phoneticPr fontId="2"/>
  </si>
  <si>
    <t>茨城4</t>
    <rPh sb="0" eb="2">
      <t>イバラキ</t>
    </rPh>
    <phoneticPr fontId="2"/>
  </si>
  <si>
    <t>C0804</t>
    <phoneticPr fontId="2"/>
  </si>
  <si>
    <t>茨城5</t>
    <rPh sb="0" eb="2">
      <t>イバラキ</t>
    </rPh>
    <phoneticPr fontId="2"/>
  </si>
  <si>
    <t>C0805</t>
    <phoneticPr fontId="2"/>
  </si>
  <si>
    <t>茨城6</t>
    <rPh sb="0" eb="2">
      <t>イバラキ</t>
    </rPh>
    <phoneticPr fontId="2"/>
  </si>
  <si>
    <t>C0806</t>
    <phoneticPr fontId="2"/>
  </si>
  <si>
    <t>茨城7</t>
    <rPh sb="0" eb="2">
      <t>イバラキ</t>
    </rPh>
    <phoneticPr fontId="2"/>
  </si>
  <si>
    <t>C0807</t>
    <phoneticPr fontId="2"/>
  </si>
  <si>
    <t>栃木1</t>
    <rPh sb="0" eb="2">
      <t>トチギ</t>
    </rPh>
    <phoneticPr fontId="2"/>
  </si>
  <si>
    <t>C0901</t>
    <phoneticPr fontId="2"/>
  </si>
  <si>
    <t>栃木2</t>
    <rPh sb="0" eb="2">
      <t>トチギ</t>
    </rPh>
    <phoneticPr fontId="2"/>
  </si>
  <si>
    <t>C0902</t>
    <phoneticPr fontId="2"/>
  </si>
  <si>
    <t>栃木3</t>
    <rPh sb="0" eb="2">
      <t>トチギ</t>
    </rPh>
    <phoneticPr fontId="2"/>
  </si>
  <si>
    <t>C0903</t>
    <phoneticPr fontId="2"/>
  </si>
  <si>
    <t>栃木4</t>
    <rPh sb="0" eb="2">
      <t>トチギ</t>
    </rPh>
    <phoneticPr fontId="2"/>
  </si>
  <si>
    <t>C0904</t>
    <phoneticPr fontId="2"/>
  </si>
  <si>
    <t>栃木5</t>
    <rPh sb="0" eb="2">
      <t>トチギ</t>
    </rPh>
    <phoneticPr fontId="2"/>
  </si>
  <si>
    <t>C0905</t>
    <phoneticPr fontId="2"/>
  </si>
  <si>
    <t>群馬1</t>
    <rPh sb="0" eb="2">
      <t>グンマ</t>
    </rPh>
    <phoneticPr fontId="2"/>
  </si>
  <si>
    <t>C1001</t>
    <phoneticPr fontId="2"/>
  </si>
  <si>
    <t>群馬2</t>
    <rPh sb="0" eb="2">
      <t>グンマ</t>
    </rPh>
    <phoneticPr fontId="2"/>
  </si>
  <si>
    <t>C1002</t>
    <phoneticPr fontId="2"/>
  </si>
  <si>
    <t>群馬3</t>
    <rPh sb="0" eb="2">
      <t>グンマ</t>
    </rPh>
    <phoneticPr fontId="2"/>
  </si>
  <si>
    <t>C1003</t>
    <phoneticPr fontId="2"/>
  </si>
  <si>
    <t>群馬4</t>
    <rPh sb="0" eb="2">
      <t>グンマ</t>
    </rPh>
    <phoneticPr fontId="2"/>
  </si>
  <si>
    <t>C1004</t>
    <phoneticPr fontId="2"/>
  </si>
  <si>
    <t>群馬5</t>
    <rPh sb="0" eb="2">
      <t>グンマ</t>
    </rPh>
    <phoneticPr fontId="2"/>
  </si>
  <si>
    <t>C1005</t>
    <phoneticPr fontId="2"/>
  </si>
  <si>
    <t>C11</t>
    <phoneticPr fontId="1"/>
  </si>
  <si>
    <t>埼玉1</t>
    <rPh sb="0" eb="2">
      <t>サイタマ</t>
    </rPh>
    <phoneticPr fontId="2"/>
  </si>
  <si>
    <t>C1101</t>
    <phoneticPr fontId="2"/>
  </si>
  <si>
    <t>埼玉2</t>
    <rPh sb="0" eb="2">
      <t>サイタマ</t>
    </rPh>
    <phoneticPr fontId="2"/>
  </si>
  <si>
    <t>C1102</t>
    <phoneticPr fontId="2"/>
  </si>
  <si>
    <t>埼玉3</t>
    <rPh sb="0" eb="2">
      <t>サイタマ</t>
    </rPh>
    <phoneticPr fontId="2"/>
  </si>
  <si>
    <t>C1103</t>
    <phoneticPr fontId="2"/>
  </si>
  <si>
    <t>埼玉4</t>
    <rPh sb="0" eb="2">
      <t>サイタマ</t>
    </rPh>
    <phoneticPr fontId="2"/>
  </si>
  <si>
    <t>C1104</t>
    <phoneticPr fontId="2"/>
  </si>
  <si>
    <t>埼玉5</t>
    <rPh sb="0" eb="2">
      <t>サイタマ</t>
    </rPh>
    <phoneticPr fontId="2"/>
  </si>
  <si>
    <t>C1105</t>
    <phoneticPr fontId="2"/>
  </si>
  <si>
    <t>埼玉6</t>
    <rPh sb="0" eb="2">
      <t>サイタマ</t>
    </rPh>
    <phoneticPr fontId="2"/>
  </si>
  <si>
    <t>C1106</t>
    <phoneticPr fontId="2"/>
  </si>
  <si>
    <t>埼玉7</t>
    <rPh sb="0" eb="2">
      <t>サイタマ</t>
    </rPh>
    <phoneticPr fontId="2"/>
  </si>
  <si>
    <t>C1107</t>
    <phoneticPr fontId="2"/>
  </si>
  <si>
    <t>埼玉8</t>
    <rPh sb="0" eb="2">
      <t>サイタマ</t>
    </rPh>
    <phoneticPr fontId="2"/>
  </si>
  <si>
    <t>C1108</t>
    <phoneticPr fontId="2"/>
  </si>
  <si>
    <t>埼玉9</t>
    <rPh sb="0" eb="2">
      <t>サイタマ</t>
    </rPh>
    <phoneticPr fontId="2"/>
  </si>
  <si>
    <t>C1109</t>
    <phoneticPr fontId="2"/>
  </si>
  <si>
    <t>埼玉10</t>
    <rPh sb="0" eb="2">
      <t>サイタマ</t>
    </rPh>
    <phoneticPr fontId="2"/>
  </si>
  <si>
    <t>C1110</t>
    <phoneticPr fontId="2"/>
  </si>
  <si>
    <t>埼玉11</t>
    <rPh sb="0" eb="2">
      <t>サイタマ</t>
    </rPh>
    <phoneticPr fontId="2"/>
  </si>
  <si>
    <t>C1111</t>
    <phoneticPr fontId="2"/>
  </si>
  <si>
    <t>埼玉12</t>
    <rPh sb="0" eb="2">
      <t>サイタマ</t>
    </rPh>
    <phoneticPr fontId="2"/>
  </si>
  <si>
    <t>C1112</t>
    <phoneticPr fontId="2"/>
  </si>
  <si>
    <t>埼玉13</t>
    <rPh sb="0" eb="2">
      <t>サイタマ</t>
    </rPh>
    <phoneticPr fontId="2"/>
  </si>
  <si>
    <t>C1113</t>
    <phoneticPr fontId="2"/>
  </si>
  <si>
    <t>埼玉14</t>
    <rPh sb="0" eb="2">
      <t>サイタマ</t>
    </rPh>
    <phoneticPr fontId="2"/>
  </si>
  <si>
    <t>C1114</t>
    <phoneticPr fontId="2"/>
  </si>
  <si>
    <t>埼玉15</t>
    <rPh sb="0" eb="2">
      <t>サイタマ</t>
    </rPh>
    <phoneticPr fontId="2"/>
  </si>
  <si>
    <t>C1115</t>
    <phoneticPr fontId="2"/>
  </si>
  <si>
    <t>千葉1</t>
    <rPh sb="0" eb="2">
      <t>チバ</t>
    </rPh>
    <phoneticPr fontId="2"/>
  </si>
  <si>
    <t>C1201</t>
    <phoneticPr fontId="2"/>
  </si>
  <si>
    <t>千葉2</t>
    <rPh sb="0" eb="2">
      <t>チバ</t>
    </rPh>
    <phoneticPr fontId="2"/>
  </si>
  <si>
    <t>C1202</t>
    <phoneticPr fontId="2"/>
  </si>
  <si>
    <t>千葉3</t>
    <rPh sb="0" eb="2">
      <t>チバ</t>
    </rPh>
    <phoneticPr fontId="2"/>
  </si>
  <si>
    <t>C1203</t>
    <phoneticPr fontId="2"/>
  </si>
  <si>
    <t>千葉4</t>
    <rPh sb="0" eb="2">
      <t>チバ</t>
    </rPh>
    <phoneticPr fontId="2"/>
  </si>
  <si>
    <t>C1204</t>
    <phoneticPr fontId="2"/>
  </si>
  <si>
    <t>千葉5</t>
    <rPh sb="0" eb="2">
      <t>チバ</t>
    </rPh>
    <phoneticPr fontId="2"/>
  </si>
  <si>
    <t>C1205</t>
    <phoneticPr fontId="2"/>
  </si>
  <si>
    <t>千葉6</t>
    <rPh sb="0" eb="2">
      <t>チバ</t>
    </rPh>
    <phoneticPr fontId="2"/>
  </si>
  <si>
    <t>C1206</t>
    <phoneticPr fontId="2"/>
  </si>
  <si>
    <t>千葉7</t>
    <rPh sb="0" eb="2">
      <t>チバ</t>
    </rPh>
    <phoneticPr fontId="2"/>
  </si>
  <si>
    <t>C1207</t>
    <phoneticPr fontId="2"/>
  </si>
  <si>
    <t>千葉8</t>
    <rPh sb="0" eb="2">
      <t>チバ</t>
    </rPh>
    <phoneticPr fontId="2"/>
  </si>
  <si>
    <t>C1208</t>
    <phoneticPr fontId="2"/>
  </si>
  <si>
    <t>千葉9</t>
    <rPh sb="0" eb="2">
      <t>チバ</t>
    </rPh>
    <phoneticPr fontId="2"/>
  </si>
  <si>
    <t>C1209</t>
    <phoneticPr fontId="2"/>
  </si>
  <si>
    <t>千葉10</t>
    <rPh sb="0" eb="2">
      <t>チバ</t>
    </rPh>
    <phoneticPr fontId="2"/>
  </si>
  <si>
    <t>C1210</t>
    <phoneticPr fontId="2"/>
  </si>
  <si>
    <t>千葉11</t>
    <rPh sb="0" eb="2">
      <t>チバ</t>
    </rPh>
    <phoneticPr fontId="2"/>
  </si>
  <si>
    <t>C1211</t>
    <phoneticPr fontId="2"/>
  </si>
  <si>
    <t>千葉12</t>
    <rPh sb="0" eb="2">
      <t>チバ</t>
    </rPh>
    <phoneticPr fontId="2"/>
  </si>
  <si>
    <t>C1212</t>
    <phoneticPr fontId="2"/>
  </si>
  <si>
    <t>千葉13</t>
    <rPh sb="0" eb="2">
      <t>チバ</t>
    </rPh>
    <phoneticPr fontId="2"/>
  </si>
  <si>
    <t>C1213</t>
    <phoneticPr fontId="2"/>
  </si>
  <si>
    <t>東京1</t>
    <rPh sb="0" eb="2">
      <t>トウキョウ</t>
    </rPh>
    <phoneticPr fontId="2"/>
  </si>
  <si>
    <t>C1301</t>
    <phoneticPr fontId="2"/>
  </si>
  <si>
    <t>東京2</t>
    <rPh sb="0" eb="2">
      <t>トウキョウ</t>
    </rPh>
    <phoneticPr fontId="2"/>
  </si>
  <si>
    <t>C1302</t>
    <phoneticPr fontId="2"/>
  </si>
  <si>
    <t>東京3</t>
    <rPh sb="0" eb="2">
      <t>トウキョウ</t>
    </rPh>
    <phoneticPr fontId="2"/>
  </si>
  <si>
    <t>C1303</t>
    <phoneticPr fontId="2"/>
  </si>
  <si>
    <t>東京4</t>
    <rPh sb="0" eb="2">
      <t>トウキョウ</t>
    </rPh>
    <phoneticPr fontId="2"/>
  </si>
  <si>
    <t>C1304</t>
    <phoneticPr fontId="2"/>
  </si>
  <si>
    <t>東京5</t>
    <rPh sb="0" eb="2">
      <t>トウキョウ</t>
    </rPh>
    <phoneticPr fontId="2"/>
  </si>
  <si>
    <t>C1305</t>
    <phoneticPr fontId="2"/>
  </si>
  <si>
    <t>東京6</t>
    <rPh sb="0" eb="2">
      <t>トウキョウ</t>
    </rPh>
    <phoneticPr fontId="2"/>
  </si>
  <si>
    <t>C1306</t>
    <phoneticPr fontId="2"/>
  </si>
  <si>
    <t>東京7</t>
    <rPh sb="0" eb="2">
      <t>トウキョウ</t>
    </rPh>
    <phoneticPr fontId="2"/>
  </si>
  <si>
    <t>C1307</t>
    <phoneticPr fontId="2"/>
  </si>
  <si>
    <t>東京8</t>
    <rPh sb="0" eb="2">
      <t>トウキョウ</t>
    </rPh>
    <phoneticPr fontId="2"/>
  </si>
  <si>
    <t>C1308</t>
    <phoneticPr fontId="2"/>
  </si>
  <si>
    <t>東京9</t>
    <rPh sb="0" eb="2">
      <t>トウキョウ</t>
    </rPh>
    <phoneticPr fontId="2"/>
  </si>
  <si>
    <t>C1309</t>
    <phoneticPr fontId="2"/>
  </si>
  <si>
    <t>東京10</t>
    <rPh sb="0" eb="2">
      <t>トウキョウ</t>
    </rPh>
    <phoneticPr fontId="2"/>
  </si>
  <si>
    <t>C1310</t>
    <phoneticPr fontId="2"/>
  </si>
  <si>
    <t>東京11</t>
    <rPh sb="0" eb="2">
      <t>トウキョウ</t>
    </rPh>
    <phoneticPr fontId="2"/>
  </si>
  <si>
    <t>C1311</t>
    <phoneticPr fontId="2"/>
  </si>
  <si>
    <t>東京12</t>
    <rPh sb="0" eb="2">
      <t>トウキョウ</t>
    </rPh>
    <phoneticPr fontId="2"/>
  </si>
  <si>
    <t>C1312</t>
    <phoneticPr fontId="2"/>
  </si>
  <si>
    <t>東京13</t>
    <rPh sb="0" eb="2">
      <t>トウキョウ</t>
    </rPh>
    <phoneticPr fontId="2"/>
  </si>
  <si>
    <t>C1313</t>
    <phoneticPr fontId="2"/>
  </si>
  <si>
    <t>東京14</t>
    <rPh sb="0" eb="2">
      <t>トウキョウ</t>
    </rPh>
    <phoneticPr fontId="2"/>
  </si>
  <si>
    <t>C1314</t>
    <phoneticPr fontId="2"/>
  </si>
  <si>
    <t>東京15</t>
    <rPh sb="0" eb="2">
      <t>トウキョウ</t>
    </rPh>
    <phoneticPr fontId="2"/>
  </si>
  <si>
    <t>C1315</t>
    <phoneticPr fontId="2"/>
  </si>
  <si>
    <t>東京16</t>
    <rPh sb="0" eb="2">
      <t>トウキョウ</t>
    </rPh>
    <phoneticPr fontId="2"/>
  </si>
  <si>
    <t>C1316</t>
    <phoneticPr fontId="2"/>
  </si>
  <si>
    <t>東京17</t>
    <rPh sb="0" eb="2">
      <t>トウキョウ</t>
    </rPh>
    <phoneticPr fontId="2"/>
  </si>
  <si>
    <t>C1317</t>
    <phoneticPr fontId="2"/>
  </si>
  <si>
    <t>東京18</t>
    <rPh sb="0" eb="2">
      <t>トウキョウ</t>
    </rPh>
    <phoneticPr fontId="2"/>
  </si>
  <si>
    <t>C1318</t>
    <phoneticPr fontId="2"/>
  </si>
  <si>
    <t>東京19</t>
    <rPh sb="0" eb="2">
      <t>トウキョウ</t>
    </rPh>
    <phoneticPr fontId="2"/>
  </si>
  <si>
    <t>C1319</t>
    <phoneticPr fontId="2"/>
  </si>
  <si>
    <t>東京20</t>
    <rPh sb="0" eb="2">
      <t>トウキョウ</t>
    </rPh>
    <phoneticPr fontId="2"/>
  </si>
  <si>
    <t>C1320</t>
    <phoneticPr fontId="2"/>
  </si>
  <si>
    <t>東京21</t>
    <rPh sb="0" eb="2">
      <t>トウキョウ</t>
    </rPh>
    <phoneticPr fontId="2"/>
  </si>
  <si>
    <t>C1321</t>
    <phoneticPr fontId="2"/>
  </si>
  <si>
    <t>東京22</t>
    <rPh sb="0" eb="2">
      <t>トウキョウ</t>
    </rPh>
    <phoneticPr fontId="2"/>
  </si>
  <si>
    <t>C1322</t>
    <phoneticPr fontId="2"/>
  </si>
  <si>
    <t>東京23</t>
    <rPh sb="0" eb="2">
      <t>トウキョウ</t>
    </rPh>
    <phoneticPr fontId="2"/>
  </si>
  <si>
    <t>C1323</t>
    <phoneticPr fontId="2"/>
  </si>
  <si>
    <t>東京24</t>
    <rPh sb="0" eb="2">
      <t>トウキョウ</t>
    </rPh>
    <phoneticPr fontId="2"/>
  </si>
  <si>
    <t>C1324</t>
    <phoneticPr fontId="2"/>
  </si>
  <si>
    <t>東京25</t>
    <rPh sb="0" eb="2">
      <t>トウキョウ</t>
    </rPh>
    <phoneticPr fontId="2"/>
  </si>
  <si>
    <t>C1325</t>
    <phoneticPr fontId="2"/>
  </si>
  <si>
    <t>神奈川1</t>
    <rPh sb="0" eb="3">
      <t>カナガワ</t>
    </rPh>
    <phoneticPr fontId="2"/>
  </si>
  <si>
    <t>C1401</t>
    <phoneticPr fontId="2"/>
  </si>
  <si>
    <t>神奈川2</t>
    <rPh sb="0" eb="3">
      <t>カナガワ</t>
    </rPh>
    <phoneticPr fontId="2"/>
  </si>
  <si>
    <t>C1402</t>
    <phoneticPr fontId="2"/>
  </si>
  <si>
    <t>神奈川3</t>
    <rPh sb="0" eb="3">
      <t>カナガワ</t>
    </rPh>
    <phoneticPr fontId="2"/>
  </si>
  <si>
    <t>C1403</t>
    <phoneticPr fontId="2"/>
  </si>
  <si>
    <t>神奈川4</t>
    <rPh sb="0" eb="3">
      <t>カナガワ</t>
    </rPh>
    <phoneticPr fontId="2"/>
  </si>
  <si>
    <t>C1404</t>
    <phoneticPr fontId="2"/>
  </si>
  <si>
    <t>神奈川5</t>
    <rPh sb="0" eb="3">
      <t>カナガワ</t>
    </rPh>
    <phoneticPr fontId="2"/>
  </si>
  <si>
    <t>C1405</t>
    <phoneticPr fontId="2"/>
  </si>
  <si>
    <t>神奈川6</t>
    <rPh sb="0" eb="3">
      <t>カナガワ</t>
    </rPh>
    <phoneticPr fontId="2"/>
  </si>
  <si>
    <t>C1406</t>
    <phoneticPr fontId="2"/>
  </si>
  <si>
    <t>神奈川7</t>
    <rPh sb="0" eb="3">
      <t>カナガワ</t>
    </rPh>
    <phoneticPr fontId="2"/>
  </si>
  <si>
    <t>C1407</t>
    <phoneticPr fontId="2"/>
  </si>
  <si>
    <t>神奈川8</t>
    <rPh sb="0" eb="3">
      <t>カナガワ</t>
    </rPh>
    <phoneticPr fontId="2"/>
  </si>
  <si>
    <t>C1408</t>
    <phoneticPr fontId="2"/>
  </si>
  <si>
    <t>神奈川9</t>
    <rPh sb="0" eb="3">
      <t>カナガワ</t>
    </rPh>
    <phoneticPr fontId="2"/>
  </si>
  <si>
    <t>C1409</t>
    <phoneticPr fontId="2"/>
  </si>
  <si>
    <t>神奈川10</t>
    <rPh sb="0" eb="3">
      <t>カナガワ</t>
    </rPh>
    <phoneticPr fontId="2"/>
  </si>
  <si>
    <t>C1410</t>
    <phoneticPr fontId="2"/>
  </si>
  <si>
    <t>神奈川11</t>
    <rPh sb="0" eb="3">
      <t>カナガワ</t>
    </rPh>
    <phoneticPr fontId="2"/>
  </si>
  <si>
    <t>C1411</t>
    <phoneticPr fontId="2"/>
  </si>
  <si>
    <t>神奈川12</t>
    <rPh sb="0" eb="3">
      <t>カナガワ</t>
    </rPh>
    <phoneticPr fontId="2"/>
  </si>
  <si>
    <t>C1412</t>
    <phoneticPr fontId="2"/>
  </si>
  <si>
    <t>神奈川13</t>
    <rPh sb="0" eb="3">
      <t>カナガワ</t>
    </rPh>
    <phoneticPr fontId="2"/>
  </si>
  <si>
    <t>C1413</t>
    <phoneticPr fontId="2"/>
  </si>
  <si>
    <t>神奈川14</t>
    <rPh sb="0" eb="3">
      <t>カナガワ</t>
    </rPh>
    <phoneticPr fontId="2"/>
  </si>
  <si>
    <t>C1414</t>
    <phoneticPr fontId="2"/>
  </si>
  <si>
    <t>神奈川15</t>
    <rPh sb="0" eb="3">
      <t>カナガワ</t>
    </rPh>
    <phoneticPr fontId="2"/>
  </si>
  <si>
    <t>C1415</t>
    <phoneticPr fontId="2"/>
  </si>
  <si>
    <t>神奈川16</t>
    <rPh sb="0" eb="3">
      <t>カナガワ</t>
    </rPh>
    <phoneticPr fontId="2"/>
  </si>
  <si>
    <t>C1416</t>
    <phoneticPr fontId="2"/>
  </si>
  <si>
    <t>神奈川17</t>
    <rPh sb="0" eb="3">
      <t>カナガワ</t>
    </rPh>
    <phoneticPr fontId="2"/>
  </si>
  <si>
    <t>C1417</t>
    <phoneticPr fontId="2"/>
  </si>
  <si>
    <t>神奈川18</t>
    <rPh sb="0" eb="3">
      <t>カナガワ</t>
    </rPh>
    <phoneticPr fontId="2"/>
  </si>
  <si>
    <t>C1418</t>
    <phoneticPr fontId="2"/>
  </si>
  <si>
    <t>新潟1</t>
    <rPh sb="0" eb="2">
      <t>ニイガタ</t>
    </rPh>
    <phoneticPr fontId="2"/>
  </si>
  <si>
    <t>C1501</t>
    <phoneticPr fontId="2"/>
  </si>
  <si>
    <t>新潟2</t>
    <rPh sb="0" eb="2">
      <t>ニイガタ</t>
    </rPh>
    <phoneticPr fontId="2"/>
  </si>
  <si>
    <t>C1502</t>
    <phoneticPr fontId="2"/>
  </si>
  <si>
    <t>新潟3</t>
    <rPh sb="0" eb="2">
      <t>ニイガタ</t>
    </rPh>
    <phoneticPr fontId="2"/>
  </si>
  <si>
    <t>C1503</t>
    <phoneticPr fontId="2"/>
  </si>
  <si>
    <t>新潟4</t>
    <rPh sb="0" eb="2">
      <t>ニイガタ</t>
    </rPh>
    <phoneticPr fontId="2"/>
  </si>
  <si>
    <t>C1504</t>
    <phoneticPr fontId="2"/>
  </si>
  <si>
    <t>新潟5</t>
    <rPh sb="0" eb="2">
      <t>ニイガタ</t>
    </rPh>
    <phoneticPr fontId="2"/>
  </si>
  <si>
    <t>C1505</t>
    <phoneticPr fontId="2"/>
  </si>
  <si>
    <t>新潟6</t>
    <rPh sb="0" eb="2">
      <t>ニイガタ</t>
    </rPh>
    <phoneticPr fontId="2"/>
  </si>
  <si>
    <t>C1506</t>
    <phoneticPr fontId="2"/>
  </si>
  <si>
    <t>C16</t>
    <phoneticPr fontId="1"/>
  </si>
  <si>
    <t>富山1</t>
    <rPh sb="0" eb="2">
      <t>トヤマ</t>
    </rPh>
    <phoneticPr fontId="2"/>
  </si>
  <si>
    <t>C1601</t>
    <phoneticPr fontId="2"/>
  </si>
  <si>
    <t>富山2</t>
    <rPh sb="0" eb="2">
      <t>トヤマ</t>
    </rPh>
    <phoneticPr fontId="2"/>
  </si>
  <si>
    <t>C1602</t>
    <phoneticPr fontId="2"/>
  </si>
  <si>
    <t>富山3</t>
    <rPh sb="0" eb="2">
      <t>トヤマ</t>
    </rPh>
    <phoneticPr fontId="2"/>
  </si>
  <si>
    <t>C1603</t>
    <phoneticPr fontId="2"/>
  </si>
  <si>
    <t>C17</t>
    <phoneticPr fontId="1"/>
  </si>
  <si>
    <t>石川1</t>
    <rPh sb="0" eb="2">
      <t>イシカワ</t>
    </rPh>
    <phoneticPr fontId="2"/>
  </si>
  <si>
    <t>C1701</t>
    <phoneticPr fontId="2"/>
  </si>
  <si>
    <t>石川2</t>
    <rPh sb="0" eb="2">
      <t>イシカワ</t>
    </rPh>
    <phoneticPr fontId="2"/>
  </si>
  <si>
    <t>C1702</t>
    <phoneticPr fontId="2"/>
  </si>
  <si>
    <t>石川3</t>
    <rPh sb="0" eb="2">
      <t>イシカワ</t>
    </rPh>
    <phoneticPr fontId="2"/>
  </si>
  <si>
    <t>C1703</t>
    <phoneticPr fontId="2"/>
  </si>
  <si>
    <t>福井1</t>
    <rPh sb="0" eb="2">
      <t>フクイ</t>
    </rPh>
    <phoneticPr fontId="2"/>
  </si>
  <si>
    <t>C1801</t>
    <phoneticPr fontId="2"/>
  </si>
  <si>
    <t>福井2</t>
    <rPh sb="0" eb="2">
      <t>フクイ</t>
    </rPh>
    <phoneticPr fontId="2"/>
  </si>
  <si>
    <t>C1802</t>
    <phoneticPr fontId="2"/>
  </si>
  <si>
    <t>山梨1</t>
    <rPh sb="0" eb="2">
      <t>ヤマナシ</t>
    </rPh>
    <phoneticPr fontId="2"/>
  </si>
  <si>
    <t>C1901</t>
    <phoneticPr fontId="2"/>
  </si>
  <si>
    <t>山梨2</t>
    <rPh sb="0" eb="2">
      <t>ヤマナシ</t>
    </rPh>
    <phoneticPr fontId="2"/>
  </si>
  <si>
    <t>C1902</t>
    <phoneticPr fontId="2"/>
  </si>
  <si>
    <t>長野1</t>
    <rPh sb="0" eb="2">
      <t>ナガノ</t>
    </rPh>
    <phoneticPr fontId="2"/>
  </si>
  <si>
    <t>C2001</t>
    <phoneticPr fontId="2"/>
  </si>
  <si>
    <t>長野2</t>
    <rPh sb="0" eb="2">
      <t>ナガノ</t>
    </rPh>
    <phoneticPr fontId="2"/>
  </si>
  <si>
    <t>C2002</t>
    <phoneticPr fontId="2"/>
  </si>
  <si>
    <t>長野3</t>
    <rPh sb="0" eb="2">
      <t>ナガノ</t>
    </rPh>
    <phoneticPr fontId="2"/>
  </si>
  <si>
    <t>C2003</t>
    <phoneticPr fontId="2"/>
  </si>
  <si>
    <t>長野4</t>
    <rPh sb="0" eb="2">
      <t>ナガノ</t>
    </rPh>
    <phoneticPr fontId="2"/>
  </si>
  <si>
    <t>C2004</t>
    <phoneticPr fontId="2"/>
  </si>
  <si>
    <t>長野5</t>
    <rPh sb="0" eb="2">
      <t>ナガノ</t>
    </rPh>
    <phoneticPr fontId="2"/>
  </si>
  <si>
    <t>C2005</t>
    <phoneticPr fontId="2"/>
  </si>
  <si>
    <t>C21</t>
    <phoneticPr fontId="1"/>
  </si>
  <si>
    <t>岐阜1</t>
    <rPh sb="0" eb="2">
      <t>ギフ</t>
    </rPh>
    <phoneticPr fontId="2"/>
  </si>
  <si>
    <t>C2101</t>
    <phoneticPr fontId="2"/>
  </si>
  <si>
    <t>岐阜2</t>
    <rPh sb="0" eb="2">
      <t>ギフ</t>
    </rPh>
    <phoneticPr fontId="2"/>
  </si>
  <si>
    <t>C2102</t>
    <phoneticPr fontId="2"/>
  </si>
  <si>
    <t>岐阜3</t>
    <rPh sb="0" eb="2">
      <t>ギフ</t>
    </rPh>
    <phoneticPr fontId="2"/>
  </si>
  <si>
    <t>C2103</t>
    <phoneticPr fontId="2"/>
  </si>
  <si>
    <t>岐阜4</t>
    <rPh sb="0" eb="2">
      <t>ギフ</t>
    </rPh>
    <phoneticPr fontId="2"/>
  </si>
  <si>
    <t>C2104</t>
    <phoneticPr fontId="2"/>
  </si>
  <si>
    <t>岐阜5</t>
    <rPh sb="0" eb="2">
      <t>ギフ</t>
    </rPh>
    <phoneticPr fontId="2"/>
  </si>
  <si>
    <t>C2105</t>
    <phoneticPr fontId="2"/>
  </si>
  <si>
    <t>静岡1</t>
    <rPh sb="0" eb="2">
      <t>シズオカ</t>
    </rPh>
    <phoneticPr fontId="2"/>
  </si>
  <si>
    <t>C2201</t>
    <phoneticPr fontId="2"/>
  </si>
  <si>
    <t>静岡2</t>
    <rPh sb="0" eb="2">
      <t>シズオカ</t>
    </rPh>
    <phoneticPr fontId="2"/>
  </si>
  <si>
    <t>C2202</t>
    <phoneticPr fontId="2"/>
  </si>
  <si>
    <t>静岡3</t>
    <rPh sb="0" eb="2">
      <t>シズオカ</t>
    </rPh>
    <phoneticPr fontId="2"/>
  </si>
  <si>
    <t>C2203</t>
    <phoneticPr fontId="2"/>
  </si>
  <si>
    <t>静岡4</t>
    <rPh sb="0" eb="2">
      <t>シズオカ</t>
    </rPh>
    <phoneticPr fontId="2"/>
  </si>
  <si>
    <t>C2204</t>
    <phoneticPr fontId="2"/>
  </si>
  <si>
    <t>静岡5</t>
    <rPh sb="0" eb="2">
      <t>シズオカ</t>
    </rPh>
    <phoneticPr fontId="2"/>
  </si>
  <si>
    <t>C2205</t>
    <phoneticPr fontId="2"/>
  </si>
  <si>
    <t>静岡6</t>
    <rPh sb="0" eb="2">
      <t>シズオカ</t>
    </rPh>
    <phoneticPr fontId="2"/>
  </si>
  <si>
    <t>C2206</t>
    <phoneticPr fontId="2"/>
  </si>
  <si>
    <t>静岡7</t>
    <rPh sb="0" eb="2">
      <t>シズオカ</t>
    </rPh>
    <phoneticPr fontId="2"/>
  </si>
  <si>
    <t>C2207</t>
    <phoneticPr fontId="2"/>
  </si>
  <si>
    <t>静岡8</t>
    <rPh sb="0" eb="2">
      <t>シズオカ</t>
    </rPh>
    <phoneticPr fontId="2"/>
  </si>
  <si>
    <t>C2208</t>
    <phoneticPr fontId="2"/>
  </si>
  <si>
    <t>C23</t>
    <phoneticPr fontId="1"/>
  </si>
  <si>
    <t>愛知1</t>
    <rPh sb="0" eb="2">
      <t>アイチ</t>
    </rPh>
    <phoneticPr fontId="2"/>
  </si>
  <si>
    <t>C2301</t>
    <phoneticPr fontId="2"/>
  </si>
  <si>
    <t>愛知2</t>
    <rPh sb="0" eb="2">
      <t>アイチ</t>
    </rPh>
    <phoneticPr fontId="2"/>
  </si>
  <si>
    <t>C2302</t>
    <phoneticPr fontId="2"/>
  </si>
  <si>
    <t>愛知3</t>
    <rPh sb="0" eb="2">
      <t>アイチ</t>
    </rPh>
    <phoneticPr fontId="2"/>
  </si>
  <si>
    <t>C2303</t>
    <phoneticPr fontId="2"/>
  </si>
  <si>
    <t>愛知4</t>
    <rPh sb="0" eb="2">
      <t>アイチ</t>
    </rPh>
    <phoneticPr fontId="2"/>
  </si>
  <si>
    <t>C2304</t>
    <phoneticPr fontId="2"/>
  </si>
  <si>
    <t>愛知5</t>
    <rPh sb="0" eb="2">
      <t>アイチ</t>
    </rPh>
    <phoneticPr fontId="2"/>
  </si>
  <si>
    <t>C2305</t>
    <phoneticPr fontId="2"/>
  </si>
  <si>
    <t>愛知6</t>
    <rPh sb="0" eb="2">
      <t>アイチ</t>
    </rPh>
    <phoneticPr fontId="2"/>
  </si>
  <si>
    <t>C2306</t>
    <phoneticPr fontId="2"/>
  </si>
  <si>
    <t>愛知7</t>
    <rPh sb="0" eb="2">
      <t>アイチ</t>
    </rPh>
    <phoneticPr fontId="2"/>
  </si>
  <si>
    <t>C2307</t>
    <phoneticPr fontId="2"/>
  </si>
  <si>
    <t>愛知8</t>
    <rPh sb="0" eb="2">
      <t>アイチ</t>
    </rPh>
    <phoneticPr fontId="2"/>
  </si>
  <si>
    <t>C2308</t>
    <phoneticPr fontId="2"/>
  </si>
  <si>
    <t>愛知9</t>
    <rPh sb="0" eb="2">
      <t>アイチ</t>
    </rPh>
    <phoneticPr fontId="2"/>
  </si>
  <si>
    <t>C2309</t>
    <phoneticPr fontId="2"/>
  </si>
  <si>
    <t>愛知10</t>
    <rPh sb="0" eb="2">
      <t>アイチ</t>
    </rPh>
    <phoneticPr fontId="2"/>
  </si>
  <si>
    <t>C2310</t>
    <phoneticPr fontId="2"/>
  </si>
  <si>
    <t>愛知11</t>
    <rPh sb="0" eb="2">
      <t>アイチ</t>
    </rPh>
    <phoneticPr fontId="2"/>
  </si>
  <si>
    <t>C2311</t>
    <phoneticPr fontId="2"/>
  </si>
  <si>
    <t>愛知12</t>
    <rPh sb="0" eb="2">
      <t>アイチ</t>
    </rPh>
    <phoneticPr fontId="2"/>
  </si>
  <si>
    <t>C2312</t>
    <phoneticPr fontId="2"/>
  </si>
  <si>
    <t>愛知13</t>
    <rPh sb="0" eb="2">
      <t>アイチ</t>
    </rPh>
    <phoneticPr fontId="2"/>
  </si>
  <si>
    <t>C2313</t>
    <phoneticPr fontId="2"/>
  </si>
  <si>
    <t>愛知14</t>
    <rPh sb="0" eb="2">
      <t>アイチ</t>
    </rPh>
    <phoneticPr fontId="2"/>
  </si>
  <si>
    <t>C2314</t>
    <phoneticPr fontId="2"/>
  </si>
  <si>
    <t>愛知15</t>
    <rPh sb="0" eb="2">
      <t>アイチ</t>
    </rPh>
    <phoneticPr fontId="2"/>
  </si>
  <si>
    <t>C2315</t>
    <phoneticPr fontId="2"/>
  </si>
  <si>
    <t>C24</t>
    <phoneticPr fontId="1"/>
  </si>
  <si>
    <t>三重1</t>
    <rPh sb="0" eb="2">
      <t>ミエ</t>
    </rPh>
    <phoneticPr fontId="2"/>
  </si>
  <si>
    <t>C2401</t>
    <phoneticPr fontId="2"/>
  </si>
  <si>
    <t>三重2</t>
    <rPh sb="0" eb="2">
      <t>ミエ</t>
    </rPh>
    <phoneticPr fontId="2"/>
  </si>
  <si>
    <t>C2402</t>
    <phoneticPr fontId="2"/>
  </si>
  <si>
    <t>三重3</t>
    <rPh sb="0" eb="2">
      <t>ミエ</t>
    </rPh>
    <phoneticPr fontId="2"/>
  </si>
  <si>
    <t>C2403</t>
    <phoneticPr fontId="2"/>
  </si>
  <si>
    <t>三重4</t>
    <rPh sb="0" eb="2">
      <t>ミエ</t>
    </rPh>
    <phoneticPr fontId="2"/>
  </si>
  <si>
    <t>C2404</t>
    <phoneticPr fontId="2"/>
  </si>
  <si>
    <t>C25</t>
    <phoneticPr fontId="1"/>
  </si>
  <si>
    <t>滋賀1</t>
    <rPh sb="0" eb="2">
      <t>シガ</t>
    </rPh>
    <phoneticPr fontId="2"/>
  </si>
  <si>
    <t>C2501</t>
    <phoneticPr fontId="2"/>
  </si>
  <si>
    <t>滋賀2</t>
    <rPh sb="0" eb="2">
      <t>シガ</t>
    </rPh>
    <phoneticPr fontId="2"/>
  </si>
  <si>
    <t>C2502</t>
    <phoneticPr fontId="2"/>
  </si>
  <si>
    <t>滋賀3</t>
    <rPh sb="0" eb="2">
      <t>シガ</t>
    </rPh>
    <phoneticPr fontId="2"/>
  </si>
  <si>
    <t>C2503</t>
    <phoneticPr fontId="2"/>
  </si>
  <si>
    <t>滋賀4</t>
    <rPh sb="0" eb="2">
      <t>シガ</t>
    </rPh>
    <phoneticPr fontId="2"/>
  </si>
  <si>
    <t>C2504</t>
    <phoneticPr fontId="2"/>
  </si>
  <si>
    <t>C26</t>
    <phoneticPr fontId="1"/>
  </si>
  <si>
    <t>京都1</t>
    <rPh sb="0" eb="2">
      <t>キョウト</t>
    </rPh>
    <phoneticPr fontId="2"/>
  </si>
  <si>
    <t>C2601</t>
    <phoneticPr fontId="2"/>
  </si>
  <si>
    <t>京都2</t>
    <rPh sb="0" eb="2">
      <t>キョウト</t>
    </rPh>
    <phoneticPr fontId="2"/>
  </si>
  <si>
    <t>C2602</t>
    <phoneticPr fontId="2"/>
  </si>
  <si>
    <t>京都3</t>
    <rPh sb="0" eb="2">
      <t>キョウト</t>
    </rPh>
    <phoneticPr fontId="2"/>
  </si>
  <si>
    <t>C2603</t>
    <phoneticPr fontId="2"/>
  </si>
  <si>
    <t>京都4</t>
    <rPh sb="0" eb="2">
      <t>キョウト</t>
    </rPh>
    <phoneticPr fontId="2"/>
  </si>
  <si>
    <t>C2604</t>
    <phoneticPr fontId="2"/>
  </si>
  <si>
    <t>京都5</t>
    <rPh sb="0" eb="2">
      <t>キョウト</t>
    </rPh>
    <phoneticPr fontId="2"/>
  </si>
  <si>
    <t>C2605</t>
    <phoneticPr fontId="2"/>
  </si>
  <si>
    <t>京都6</t>
    <rPh sb="0" eb="2">
      <t>キョウト</t>
    </rPh>
    <phoneticPr fontId="2"/>
  </si>
  <si>
    <t>C2606</t>
    <phoneticPr fontId="2"/>
  </si>
  <si>
    <t>C27</t>
    <phoneticPr fontId="1"/>
  </si>
  <si>
    <t>大阪1</t>
    <rPh sb="0" eb="2">
      <t>オオサカ</t>
    </rPh>
    <phoneticPr fontId="2"/>
  </si>
  <si>
    <t>C2701</t>
    <phoneticPr fontId="2"/>
  </si>
  <si>
    <t>大阪2</t>
    <rPh sb="0" eb="2">
      <t>オオサカ</t>
    </rPh>
    <phoneticPr fontId="2"/>
  </si>
  <si>
    <t>C2702</t>
    <phoneticPr fontId="2"/>
  </si>
  <si>
    <t>大阪3</t>
    <rPh sb="0" eb="2">
      <t>オオサカ</t>
    </rPh>
    <phoneticPr fontId="2"/>
  </si>
  <si>
    <t>C2703</t>
    <phoneticPr fontId="2"/>
  </si>
  <si>
    <t>大阪4</t>
    <rPh sb="0" eb="2">
      <t>オオサカ</t>
    </rPh>
    <phoneticPr fontId="2"/>
  </si>
  <si>
    <t>C2704</t>
    <phoneticPr fontId="2"/>
  </si>
  <si>
    <t>大阪5</t>
    <rPh sb="0" eb="2">
      <t>オオサカ</t>
    </rPh>
    <phoneticPr fontId="2"/>
  </si>
  <si>
    <t>C2705</t>
    <phoneticPr fontId="2"/>
  </si>
  <si>
    <t>大阪6</t>
    <rPh sb="0" eb="2">
      <t>オオサカ</t>
    </rPh>
    <phoneticPr fontId="2"/>
  </si>
  <si>
    <t>C2706</t>
    <phoneticPr fontId="2"/>
  </si>
  <si>
    <t>大阪7</t>
    <rPh sb="0" eb="2">
      <t>オオサカ</t>
    </rPh>
    <phoneticPr fontId="2"/>
  </si>
  <si>
    <t>C2707</t>
    <phoneticPr fontId="2"/>
  </si>
  <si>
    <t>大阪8</t>
    <rPh sb="0" eb="2">
      <t>オオサカ</t>
    </rPh>
    <phoneticPr fontId="2"/>
  </si>
  <si>
    <t>C2708</t>
    <phoneticPr fontId="2"/>
  </si>
  <si>
    <t>大阪9</t>
    <rPh sb="0" eb="2">
      <t>オオサカ</t>
    </rPh>
    <phoneticPr fontId="2"/>
  </si>
  <si>
    <t>C2709</t>
    <phoneticPr fontId="2"/>
  </si>
  <si>
    <t>大阪10</t>
    <rPh sb="0" eb="2">
      <t>オオサカ</t>
    </rPh>
    <phoneticPr fontId="2"/>
  </si>
  <si>
    <t>C2710</t>
    <phoneticPr fontId="2"/>
  </si>
  <si>
    <t>大阪11</t>
    <rPh sb="0" eb="2">
      <t>オオサカ</t>
    </rPh>
    <phoneticPr fontId="2"/>
  </si>
  <si>
    <t>C2711</t>
    <phoneticPr fontId="2"/>
  </si>
  <si>
    <t>大阪12</t>
    <rPh sb="0" eb="2">
      <t>オオサカ</t>
    </rPh>
    <phoneticPr fontId="2"/>
  </si>
  <si>
    <t>C2712</t>
    <phoneticPr fontId="2"/>
  </si>
  <si>
    <t>大阪13</t>
    <rPh sb="0" eb="2">
      <t>オオサカ</t>
    </rPh>
    <phoneticPr fontId="2"/>
  </si>
  <si>
    <t>C2713</t>
    <phoneticPr fontId="2"/>
  </si>
  <si>
    <t>大阪14</t>
    <rPh sb="0" eb="2">
      <t>オオサカ</t>
    </rPh>
    <phoneticPr fontId="2"/>
  </si>
  <si>
    <t>C2714</t>
    <phoneticPr fontId="2"/>
  </si>
  <si>
    <t>大阪15</t>
    <rPh sb="0" eb="2">
      <t>オオサカ</t>
    </rPh>
    <phoneticPr fontId="2"/>
  </si>
  <si>
    <t>C2715</t>
    <phoneticPr fontId="2"/>
  </si>
  <si>
    <t>大阪16</t>
    <rPh sb="0" eb="2">
      <t>オオサカ</t>
    </rPh>
    <phoneticPr fontId="2"/>
  </si>
  <si>
    <t>C2716</t>
    <phoneticPr fontId="2"/>
  </si>
  <si>
    <t>大阪17</t>
    <rPh sb="0" eb="2">
      <t>オオサカ</t>
    </rPh>
    <phoneticPr fontId="2"/>
  </si>
  <si>
    <t>C2717</t>
    <phoneticPr fontId="2"/>
  </si>
  <si>
    <t>大阪18</t>
    <rPh sb="0" eb="2">
      <t>オオサカ</t>
    </rPh>
    <phoneticPr fontId="2"/>
  </si>
  <si>
    <t>C2718</t>
    <phoneticPr fontId="2"/>
  </si>
  <si>
    <t>大阪19</t>
    <rPh sb="0" eb="2">
      <t>オオサカ</t>
    </rPh>
    <phoneticPr fontId="2"/>
  </si>
  <si>
    <t>C2719</t>
    <phoneticPr fontId="2"/>
  </si>
  <si>
    <t>C28</t>
    <phoneticPr fontId="1"/>
  </si>
  <si>
    <t>兵庫1</t>
    <rPh sb="0" eb="2">
      <t>ヒョウゴ</t>
    </rPh>
    <phoneticPr fontId="2"/>
  </si>
  <si>
    <t>C2801</t>
    <phoneticPr fontId="2"/>
  </si>
  <si>
    <t>兵庫2</t>
    <rPh sb="0" eb="2">
      <t>ヒョウゴ</t>
    </rPh>
    <phoneticPr fontId="2"/>
  </si>
  <si>
    <t>C2802</t>
    <phoneticPr fontId="2"/>
  </si>
  <si>
    <t>兵庫3</t>
    <rPh sb="0" eb="2">
      <t>ヒョウゴ</t>
    </rPh>
    <phoneticPr fontId="2"/>
  </si>
  <si>
    <t>C2803</t>
    <phoneticPr fontId="2"/>
  </si>
  <si>
    <t>兵庫4</t>
    <rPh sb="0" eb="2">
      <t>ヒョウゴ</t>
    </rPh>
    <phoneticPr fontId="2"/>
  </si>
  <si>
    <t>C2804</t>
    <phoneticPr fontId="2"/>
  </si>
  <si>
    <t>兵庫5</t>
    <rPh sb="0" eb="2">
      <t>ヒョウゴ</t>
    </rPh>
    <phoneticPr fontId="2"/>
  </si>
  <si>
    <t>C2805</t>
    <phoneticPr fontId="2"/>
  </si>
  <si>
    <t>兵庫6</t>
    <rPh sb="0" eb="2">
      <t>ヒョウゴ</t>
    </rPh>
    <phoneticPr fontId="2"/>
  </si>
  <si>
    <t>C2806</t>
    <phoneticPr fontId="2"/>
  </si>
  <si>
    <t>兵庫7</t>
    <rPh sb="0" eb="2">
      <t>ヒョウゴ</t>
    </rPh>
    <phoneticPr fontId="2"/>
  </si>
  <si>
    <t>C2807</t>
    <phoneticPr fontId="2"/>
  </si>
  <si>
    <t>兵庫8</t>
    <rPh sb="0" eb="2">
      <t>ヒョウゴ</t>
    </rPh>
    <phoneticPr fontId="2"/>
  </si>
  <si>
    <t>C2808</t>
    <phoneticPr fontId="2"/>
  </si>
  <si>
    <t>兵庫9</t>
    <rPh sb="0" eb="2">
      <t>ヒョウゴ</t>
    </rPh>
    <phoneticPr fontId="2"/>
  </si>
  <si>
    <t>C2809</t>
    <phoneticPr fontId="2"/>
  </si>
  <si>
    <t>兵庫10</t>
    <rPh sb="0" eb="2">
      <t>ヒョウゴ</t>
    </rPh>
    <phoneticPr fontId="2"/>
  </si>
  <si>
    <t>C2810</t>
    <phoneticPr fontId="2"/>
  </si>
  <si>
    <t>兵庫11</t>
    <rPh sb="0" eb="2">
      <t>ヒョウゴ</t>
    </rPh>
    <phoneticPr fontId="2"/>
  </si>
  <si>
    <t>C2811</t>
    <phoneticPr fontId="2"/>
  </si>
  <si>
    <t>兵庫12</t>
    <rPh sb="0" eb="2">
      <t>ヒョウゴ</t>
    </rPh>
    <phoneticPr fontId="2"/>
  </si>
  <si>
    <t>C2812</t>
    <phoneticPr fontId="2"/>
  </si>
  <si>
    <t>奈良1</t>
    <rPh sb="0" eb="2">
      <t>ナラ</t>
    </rPh>
    <phoneticPr fontId="2"/>
  </si>
  <si>
    <t>C2901</t>
    <phoneticPr fontId="2"/>
  </si>
  <si>
    <t>奈良2</t>
    <rPh sb="0" eb="2">
      <t>ナラ</t>
    </rPh>
    <phoneticPr fontId="2"/>
  </si>
  <si>
    <t>C2902</t>
    <phoneticPr fontId="2"/>
  </si>
  <si>
    <t>奈良3</t>
    <rPh sb="0" eb="2">
      <t>ナラ</t>
    </rPh>
    <phoneticPr fontId="2"/>
  </si>
  <si>
    <t>C2903</t>
    <phoneticPr fontId="2"/>
  </si>
  <si>
    <t>C30</t>
    <phoneticPr fontId="1"/>
  </si>
  <si>
    <t>和歌山1</t>
    <rPh sb="0" eb="3">
      <t>ワカヤマ</t>
    </rPh>
    <phoneticPr fontId="2"/>
  </si>
  <si>
    <t>C3001</t>
    <phoneticPr fontId="2"/>
  </si>
  <si>
    <t>和歌山2</t>
    <rPh sb="0" eb="3">
      <t>ワカヤマ</t>
    </rPh>
    <phoneticPr fontId="2"/>
  </si>
  <si>
    <t>C3002</t>
    <phoneticPr fontId="2"/>
  </si>
  <si>
    <t>和歌山3</t>
    <rPh sb="0" eb="3">
      <t>ワカヤマ</t>
    </rPh>
    <phoneticPr fontId="2"/>
  </si>
  <si>
    <t>C3003</t>
    <phoneticPr fontId="2"/>
  </si>
  <si>
    <t>鳥取1</t>
    <rPh sb="0" eb="2">
      <t>トットリ</t>
    </rPh>
    <phoneticPr fontId="2"/>
  </si>
  <si>
    <t>C3101</t>
    <phoneticPr fontId="2"/>
  </si>
  <si>
    <t>鳥取2</t>
    <rPh sb="0" eb="2">
      <t>トットリ</t>
    </rPh>
    <phoneticPr fontId="2"/>
  </si>
  <si>
    <t>C3102</t>
    <phoneticPr fontId="2"/>
  </si>
  <si>
    <t>C32</t>
    <phoneticPr fontId="1"/>
  </si>
  <si>
    <t>島根1</t>
    <rPh sb="0" eb="2">
      <t>シマネ</t>
    </rPh>
    <phoneticPr fontId="2"/>
  </si>
  <si>
    <t>C3201</t>
    <phoneticPr fontId="2"/>
  </si>
  <si>
    <t>島根2</t>
    <rPh sb="0" eb="2">
      <t>シマネ</t>
    </rPh>
    <phoneticPr fontId="2"/>
  </si>
  <si>
    <t>C3202</t>
    <phoneticPr fontId="2"/>
  </si>
  <si>
    <t>岡山1</t>
    <rPh sb="0" eb="2">
      <t>オカヤマ</t>
    </rPh>
    <phoneticPr fontId="2"/>
  </si>
  <si>
    <t>C3301</t>
    <phoneticPr fontId="2"/>
  </si>
  <si>
    <t>岡山2</t>
    <rPh sb="0" eb="2">
      <t>オカヤマ</t>
    </rPh>
    <phoneticPr fontId="2"/>
  </si>
  <si>
    <t>C3302</t>
    <phoneticPr fontId="2"/>
  </si>
  <si>
    <t>岡山3</t>
    <rPh sb="0" eb="2">
      <t>オカヤマ</t>
    </rPh>
    <phoneticPr fontId="2"/>
  </si>
  <si>
    <t>C3303</t>
    <phoneticPr fontId="2"/>
  </si>
  <si>
    <t>岡山4</t>
    <rPh sb="0" eb="2">
      <t>オカヤマ</t>
    </rPh>
    <phoneticPr fontId="2"/>
  </si>
  <si>
    <t>C3304</t>
    <phoneticPr fontId="2"/>
  </si>
  <si>
    <t>岡山5</t>
    <rPh sb="0" eb="2">
      <t>オカヤマ</t>
    </rPh>
    <phoneticPr fontId="2"/>
  </si>
  <si>
    <t>C3305</t>
    <phoneticPr fontId="2"/>
  </si>
  <si>
    <t>C34</t>
    <phoneticPr fontId="1"/>
  </si>
  <si>
    <t>広島1</t>
    <rPh sb="0" eb="2">
      <t>ヒロシマ</t>
    </rPh>
    <phoneticPr fontId="2"/>
  </si>
  <si>
    <t>C3401</t>
    <phoneticPr fontId="2"/>
  </si>
  <si>
    <t>広島2</t>
    <rPh sb="0" eb="2">
      <t>ヒロシマ</t>
    </rPh>
    <phoneticPr fontId="2"/>
  </si>
  <si>
    <t>C3402</t>
    <phoneticPr fontId="2"/>
  </si>
  <si>
    <t>広島3</t>
    <rPh sb="0" eb="2">
      <t>ヒロシマ</t>
    </rPh>
    <phoneticPr fontId="2"/>
  </si>
  <si>
    <t>C3403</t>
    <phoneticPr fontId="2"/>
  </si>
  <si>
    <t>広島4</t>
    <rPh sb="0" eb="2">
      <t>ヒロシマ</t>
    </rPh>
    <phoneticPr fontId="2"/>
  </si>
  <si>
    <t>C3404</t>
    <phoneticPr fontId="2"/>
  </si>
  <si>
    <t>広島5</t>
    <rPh sb="0" eb="2">
      <t>ヒロシマ</t>
    </rPh>
    <phoneticPr fontId="2"/>
  </si>
  <si>
    <t>C3405</t>
    <phoneticPr fontId="2"/>
  </si>
  <si>
    <t>広島6</t>
    <rPh sb="0" eb="2">
      <t>ヒロシマ</t>
    </rPh>
    <phoneticPr fontId="2"/>
  </si>
  <si>
    <t>C3406</t>
    <phoneticPr fontId="2"/>
  </si>
  <si>
    <t>広島7</t>
    <rPh sb="0" eb="2">
      <t>ヒロシマ</t>
    </rPh>
    <phoneticPr fontId="2"/>
  </si>
  <si>
    <t>C3407</t>
    <phoneticPr fontId="2"/>
  </si>
  <si>
    <t>C35</t>
    <phoneticPr fontId="1"/>
  </si>
  <si>
    <t>山口1</t>
    <rPh sb="0" eb="2">
      <t>ヤマグチ</t>
    </rPh>
    <phoneticPr fontId="2"/>
  </si>
  <si>
    <t>C3501</t>
    <phoneticPr fontId="2"/>
  </si>
  <si>
    <t>山口2</t>
    <rPh sb="0" eb="2">
      <t>ヤマグチ</t>
    </rPh>
    <phoneticPr fontId="2"/>
  </si>
  <si>
    <t>C3502</t>
    <phoneticPr fontId="2"/>
  </si>
  <si>
    <t>山口3</t>
    <rPh sb="0" eb="2">
      <t>ヤマグチ</t>
    </rPh>
    <phoneticPr fontId="2"/>
  </si>
  <si>
    <t>C3503</t>
    <phoneticPr fontId="2"/>
  </si>
  <si>
    <t>山口4</t>
    <rPh sb="0" eb="2">
      <t>ヤマグチ</t>
    </rPh>
    <phoneticPr fontId="2"/>
  </si>
  <si>
    <t>C3504</t>
    <phoneticPr fontId="2"/>
  </si>
  <si>
    <t>C36</t>
    <phoneticPr fontId="1"/>
  </si>
  <si>
    <t>徳島1</t>
    <rPh sb="0" eb="2">
      <t>トクシマ</t>
    </rPh>
    <phoneticPr fontId="2"/>
  </si>
  <si>
    <t>C3601</t>
    <phoneticPr fontId="2"/>
  </si>
  <si>
    <t>徳島2</t>
    <rPh sb="0" eb="2">
      <t>トクシマ</t>
    </rPh>
    <phoneticPr fontId="2"/>
  </si>
  <si>
    <t>C3602</t>
    <phoneticPr fontId="2"/>
  </si>
  <si>
    <t>香川1</t>
    <rPh sb="0" eb="2">
      <t>カガワ</t>
    </rPh>
    <phoneticPr fontId="2"/>
  </si>
  <si>
    <t>C3701</t>
    <phoneticPr fontId="2"/>
  </si>
  <si>
    <t>香川2</t>
    <rPh sb="0" eb="2">
      <t>カガワ</t>
    </rPh>
    <phoneticPr fontId="2"/>
  </si>
  <si>
    <t>C3702</t>
    <phoneticPr fontId="2"/>
  </si>
  <si>
    <t>香川3</t>
    <rPh sb="0" eb="2">
      <t>カガワ</t>
    </rPh>
    <phoneticPr fontId="2"/>
  </si>
  <si>
    <t>C3703</t>
    <phoneticPr fontId="2"/>
  </si>
  <si>
    <t>C38</t>
    <phoneticPr fontId="1"/>
  </si>
  <si>
    <t>愛媛1</t>
    <rPh sb="0" eb="2">
      <t>エヒメ</t>
    </rPh>
    <phoneticPr fontId="2"/>
  </si>
  <si>
    <t>C3801</t>
    <phoneticPr fontId="2"/>
  </si>
  <si>
    <t>愛媛2</t>
    <rPh sb="0" eb="2">
      <t>エヒメ</t>
    </rPh>
    <phoneticPr fontId="2"/>
  </si>
  <si>
    <t>C3802</t>
    <phoneticPr fontId="2"/>
  </si>
  <si>
    <t>愛媛3</t>
    <rPh sb="0" eb="2">
      <t>エヒメ</t>
    </rPh>
    <phoneticPr fontId="2"/>
  </si>
  <si>
    <t>C3803</t>
    <phoneticPr fontId="2"/>
  </si>
  <si>
    <t>愛媛4</t>
    <rPh sb="0" eb="2">
      <t>エヒメ</t>
    </rPh>
    <phoneticPr fontId="2"/>
  </si>
  <si>
    <t>C3804</t>
    <phoneticPr fontId="2"/>
  </si>
  <si>
    <t>高知1</t>
    <rPh sb="0" eb="2">
      <t>コウチ</t>
    </rPh>
    <phoneticPr fontId="2"/>
  </si>
  <si>
    <t>C3901</t>
    <phoneticPr fontId="2"/>
  </si>
  <si>
    <t>高知2</t>
    <rPh sb="0" eb="2">
      <t>コウチ</t>
    </rPh>
    <phoneticPr fontId="2"/>
  </si>
  <si>
    <t>C3902</t>
    <phoneticPr fontId="2"/>
  </si>
  <si>
    <t>福岡1</t>
    <rPh sb="0" eb="2">
      <t>フクオカ</t>
    </rPh>
    <phoneticPr fontId="2"/>
  </si>
  <si>
    <t>C4001</t>
    <phoneticPr fontId="2"/>
  </si>
  <si>
    <t>福岡2</t>
    <rPh sb="0" eb="2">
      <t>フクオカ</t>
    </rPh>
    <phoneticPr fontId="2"/>
  </si>
  <si>
    <t>C4002</t>
    <phoneticPr fontId="2"/>
  </si>
  <si>
    <t>福岡3</t>
    <rPh sb="0" eb="2">
      <t>フクオカ</t>
    </rPh>
    <phoneticPr fontId="2"/>
  </si>
  <si>
    <t>C4003</t>
    <phoneticPr fontId="2"/>
  </si>
  <si>
    <t>福岡4</t>
    <rPh sb="0" eb="2">
      <t>フクオカ</t>
    </rPh>
    <phoneticPr fontId="2"/>
  </si>
  <si>
    <t>C4004</t>
    <phoneticPr fontId="2"/>
  </si>
  <si>
    <t>福岡5</t>
    <rPh sb="0" eb="2">
      <t>フクオカ</t>
    </rPh>
    <phoneticPr fontId="2"/>
  </si>
  <si>
    <t>C4005</t>
    <phoneticPr fontId="2"/>
  </si>
  <si>
    <t>福岡6</t>
    <rPh sb="0" eb="2">
      <t>フクオカ</t>
    </rPh>
    <phoneticPr fontId="2"/>
  </si>
  <si>
    <t>C4006</t>
    <phoneticPr fontId="2"/>
  </si>
  <si>
    <t>福岡7</t>
    <rPh sb="0" eb="2">
      <t>フクオカ</t>
    </rPh>
    <phoneticPr fontId="2"/>
  </si>
  <si>
    <t>C4007</t>
    <phoneticPr fontId="2"/>
  </si>
  <si>
    <t>福岡8</t>
    <rPh sb="0" eb="2">
      <t>フクオカ</t>
    </rPh>
    <phoneticPr fontId="2"/>
  </si>
  <si>
    <t>C4008</t>
    <phoneticPr fontId="2"/>
  </si>
  <si>
    <t>福岡9</t>
    <rPh sb="0" eb="2">
      <t>フクオカ</t>
    </rPh>
    <phoneticPr fontId="2"/>
  </si>
  <si>
    <t>C4009</t>
    <phoneticPr fontId="2"/>
  </si>
  <si>
    <t>福岡10</t>
    <rPh sb="0" eb="2">
      <t>フクオカ</t>
    </rPh>
    <phoneticPr fontId="2"/>
  </si>
  <si>
    <t>C4010</t>
    <phoneticPr fontId="2"/>
  </si>
  <si>
    <t>福岡11</t>
    <rPh sb="0" eb="2">
      <t>フクオカ</t>
    </rPh>
    <phoneticPr fontId="2"/>
  </si>
  <si>
    <t>C4011</t>
    <phoneticPr fontId="2"/>
  </si>
  <si>
    <t>C41</t>
    <phoneticPr fontId="1"/>
  </si>
  <si>
    <t>佐賀1</t>
    <rPh sb="0" eb="2">
      <t>サガ</t>
    </rPh>
    <phoneticPr fontId="2"/>
  </si>
  <si>
    <t>C4101</t>
    <phoneticPr fontId="2"/>
  </si>
  <si>
    <t>佐賀2</t>
    <rPh sb="0" eb="2">
      <t>サガ</t>
    </rPh>
    <phoneticPr fontId="2"/>
  </si>
  <si>
    <t>C4102</t>
    <phoneticPr fontId="2"/>
  </si>
  <si>
    <t>C42</t>
    <phoneticPr fontId="1"/>
  </si>
  <si>
    <t>長崎1</t>
    <rPh sb="0" eb="2">
      <t>ナガサキ</t>
    </rPh>
    <phoneticPr fontId="2"/>
  </si>
  <si>
    <t>C4201</t>
    <phoneticPr fontId="2"/>
  </si>
  <si>
    <t>長崎2</t>
    <rPh sb="0" eb="2">
      <t>ナガサキ</t>
    </rPh>
    <phoneticPr fontId="2"/>
  </si>
  <si>
    <t>C4202</t>
    <phoneticPr fontId="2"/>
  </si>
  <si>
    <t>長崎3</t>
    <rPh sb="0" eb="2">
      <t>ナガサキ</t>
    </rPh>
    <phoneticPr fontId="2"/>
  </si>
  <si>
    <t>C4203</t>
    <phoneticPr fontId="2"/>
  </si>
  <si>
    <t>長崎4</t>
    <rPh sb="0" eb="2">
      <t>ナガサキ</t>
    </rPh>
    <phoneticPr fontId="2"/>
  </si>
  <si>
    <t>C4204</t>
    <phoneticPr fontId="2"/>
  </si>
  <si>
    <t>熊本1</t>
    <rPh sb="0" eb="2">
      <t>クマモト</t>
    </rPh>
    <phoneticPr fontId="2"/>
  </si>
  <si>
    <t>C4301</t>
    <phoneticPr fontId="2"/>
  </si>
  <si>
    <t>熊本2</t>
    <rPh sb="0" eb="2">
      <t>クマモト</t>
    </rPh>
    <phoneticPr fontId="2"/>
  </si>
  <si>
    <t>C4302</t>
    <phoneticPr fontId="2"/>
  </si>
  <si>
    <t>熊本3</t>
    <rPh sb="0" eb="2">
      <t>クマモト</t>
    </rPh>
    <phoneticPr fontId="2"/>
  </si>
  <si>
    <t>C4303</t>
    <phoneticPr fontId="2"/>
  </si>
  <si>
    <t>熊本4</t>
    <rPh sb="0" eb="2">
      <t>クマモト</t>
    </rPh>
    <phoneticPr fontId="2"/>
  </si>
  <si>
    <t>C4304</t>
    <phoneticPr fontId="2"/>
  </si>
  <si>
    <t>C44</t>
    <phoneticPr fontId="1"/>
  </si>
  <si>
    <t>大分1</t>
    <rPh sb="0" eb="2">
      <t>オオイタ</t>
    </rPh>
    <phoneticPr fontId="2"/>
  </si>
  <si>
    <t>C4401</t>
    <phoneticPr fontId="2"/>
  </si>
  <si>
    <t>大分2</t>
    <rPh sb="0" eb="2">
      <t>オオイタ</t>
    </rPh>
    <phoneticPr fontId="2"/>
  </si>
  <si>
    <t>C4402</t>
    <phoneticPr fontId="2"/>
  </si>
  <si>
    <t>大分3</t>
    <rPh sb="0" eb="2">
      <t>オオイタ</t>
    </rPh>
    <phoneticPr fontId="2"/>
  </si>
  <si>
    <t>C4403</t>
    <phoneticPr fontId="2"/>
  </si>
  <si>
    <t>C45</t>
    <phoneticPr fontId="1"/>
  </si>
  <si>
    <t>宮崎1</t>
    <rPh sb="0" eb="2">
      <t>ミヤザキ</t>
    </rPh>
    <phoneticPr fontId="2"/>
  </si>
  <si>
    <t>C4501</t>
    <phoneticPr fontId="2"/>
  </si>
  <si>
    <t>宮崎2</t>
    <rPh sb="0" eb="2">
      <t>ミヤザキ</t>
    </rPh>
    <phoneticPr fontId="2"/>
  </si>
  <si>
    <t>C4502</t>
    <phoneticPr fontId="2"/>
  </si>
  <si>
    <t>宮崎3</t>
    <rPh sb="0" eb="2">
      <t>ミヤザキ</t>
    </rPh>
    <phoneticPr fontId="2"/>
  </si>
  <si>
    <t>C4503</t>
    <phoneticPr fontId="2"/>
  </si>
  <si>
    <t>C46</t>
    <phoneticPr fontId="1"/>
  </si>
  <si>
    <t>鹿児島1</t>
    <rPh sb="0" eb="3">
      <t>カゴシマ</t>
    </rPh>
    <phoneticPr fontId="2"/>
  </si>
  <si>
    <t>C4601</t>
    <phoneticPr fontId="2"/>
  </si>
  <si>
    <t>鹿児島2</t>
    <rPh sb="0" eb="3">
      <t>カゴシマ</t>
    </rPh>
    <phoneticPr fontId="2"/>
  </si>
  <si>
    <t>C4602</t>
    <phoneticPr fontId="2"/>
  </si>
  <si>
    <t>鹿児島3</t>
    <rPh sb="0" eb="3">
      <t>カゴシマ</t>
    </rPh>
    <phoneticPr fontId="2"/>
  </si>
  <si>
    <t>C4603</t>
    <phoneticPr fontId="2"/>
  </si>
  <si>
    <t>鹿児島4</t>
    <rPh sb="0" eb="3">
      <t>カゴシマ</t>
    </rPh>
    <phoneticPr fontId="2"/>
  </si>
  <si>
    <t>C4604</t>
    <phoneticPr fontId="2"/>
  </si>
  <si>
    <t>C47</t>
    <phoneticPr fontId="1"/>
  </si>
  <si>
    <t>沖縄1</t>
    <rPh sb="0" eb="2">
      <t>オキナワ</t>
    </rPh>
    <phoneticPr fontId="2"/>
  </si>
  <si>
    <t>C4701</t>
    <phoneticPr fontId="2"/>
  </si>
  <si>
    <t>沖縄2</t>
    <rPh sb="0" eb="2">
      <t>オキナワ</t>
    </rPh>
    <phoneticPr fontId="2"/>
  </si>
  <si>
    <t>C4702</t>
    <phoneticPr fontId="2"/>
  </si>
  <si>
    <t>沖縄3</t>
    <rPh sb="0" eb="2">
      <t>オキナワ</t>
    </rPh>
    <phoneticPr fontId="2"/>
  </si>
  <si>
    <t>C4703</t>
    <phoneticPr fontId="2"/>
  </si>
  <si>
    <t>沖縄4</t>
    <rPh sb="0" eb="2">
      <t>オキナワ</t>
    </rPh>
    <phoneticPr fontId="2"/>
  </si>
  <si>
    <t>C4704</t>
    <phoneticPr fontId="2"/>
  </si>
  <si>
    <t>棄権者数</t>
    <rPh sb="0" eb="2">
      <t>キケン</t>
    </rPh>
    <rPh sb="2" eb="3">
      <t>シャ</t>
    </rPh>
    <rPh sb="3" eb="4">
      <t>スウ</t>
    </rPh>
    <phoneticPr fontId="1"/>
  </si>
  <si>
    <t>コード</t>
    <phoneticPr fontId="1"/>
  </si>
  <si>
    <t>得票</t>
    <rPh sb="0" eb="2">
      <t>トクヒョウ</t>
    </rPh>
    <phoneticPr fontId="1"/>
  </si>
  <si>
    <t>新旧</t>
    <rPh sb="0" eb="2">
      <t>シンキュウ</t>
    </rPh>
    <phoneticPr fontId="1"/>
  </si>
  <si>
    <t>当選回数</t>
    <rPh sb="0" eb="2">
      <t>トウセン</t>
    </rPh>
    <rPh sb="2" eb="4">
      <t>カイスウ</t>
    </rPh>
    <phoneticPr fontId="1"/>
  </si>
  <si>
    <t>公認党派</t>
    <rPh sb="0" eb="2">
      <t>コウニン</t>
    </rPh>
    <rPh sb="2" eb="4">
      <t>トウハ</t>
    </rPh>
    <phoneticPr fontId="1"/>
  </si>
  <si>
    <t>C00</t>
    <phoneticPr fontId="1"/>
  </si>
  <si>
    <t>全国</t>
    <rPh sb="0" eb="2">
      <t>ゼンコク</t>
    </rPh>
    <phoneticPr fontId="1"/>
  </si>
  <si>
    <t>C01</t>
    <phoneticPr fontId="1"/>
  </si>
  <si>
    <t>C0101</t>
    <phoneticPr fontId="1"/>
  </si>
  <si>
    <t>北海道1</t>
    <rPh sb="0" eb="3">
      <t>ホッカイドウ</t>
    </rPh>
    <phoneticPr fontId="1"/>
  </si>
  <si>
    <t>船橋利実</t>
    <rPh sb="0" eb="2">
      <t>フナバシ</t>
    </rPh>
    <rPh sb="2" eb="4">
      <t>トシミ</t>
    </rPh>
    <phoneticPr fontId="1"/>
  </si>
  <si>
    <t>元</t>
    <rPh sb="0" eb="1">
      <t>モト</t>
    </rPh>
    <phoneticPr fontId="1"/>
  </si>
  <si>
    <t>C010102</t>
    <phoneticPr fontId="1"/>
  </si>
  <si>
    <t>道下大樹</t>
    <rPh sb="0" eb="2">
      <t>ミチシタ</t>
    </rPh>
    <rPh sb="2" eb="4">
      <t>タイジュ</t>
    </rPh>
    <phoneticPr fontId="1"/>
  </si>
  <si>
    <t>新</t>
    <rPh sb="0" eb="1">
      <t>シン</t>
    </rPh>
    <phoneticPr fontId="1"/>
  </si>
  <si>
    <t>C0102</t>
    <phoneticPr fontId="1"/>
  </si>
  <si>
    <t>北海道2</t>
    <rPh sb="0" eb="3">
      <t>ホッカイドウ</t>
    </rPh>
    <phoneticPr fontId="1"/>
  </si>
  <si>
    <t>松木謙公</t>
    <rPh sb="0" eb="2">
      <t>マツキ</t>
    </rPh>
    <rPh sb="2" eb="4">
      <t>ケンコウ</t>
    </rPh>
    <phoneticPr fontId="1"/>
  </si>
  <si>
    <t>前</t>
    <rPh sb="0" eb="1">
      <t>マエ</t>
    </rPh>
    <phoneticPr fontId="1"/>
  </si>
  <si>
    <t>C010202</t>
    <phoneticPr fontId="1"/>
  </si>
  <si>
    <t>小和田康文</t>
    <rPh sb="0" eb="3">
      <t>オワダ</t>
    </rPh>
    <rPh sb="3" eb="5">
      <t>ヤスフミ</t>
    </rPh>
    <phoneticPr fontId="1"/>
  </si>
  <si>
    <t>C010203</t>
    <phoneticPr fontId="1"/>
  </si>
  <si>
    <t>C0103</t>
    <phoneticPr fontId="1"/>
  </si>
  <si>
    <t>北海道3</t>
    <rPh sb="0" eb="3">
      <t>ホッカイドウ</t>
    </rPh>
    <phoneticPr fontId="1"/>
  </si>
  <si>
    <t>C010301</t>
    <phoneticPr fontId="1"/>
  </si>
  <si>
    <t>民主</t>
    <rPh sb="0" eb="2">
      <t>ミンシュ</t>
    </rPh>
    <phoneticPr fontId="1"/>
  </si>
  <si>
    <t>高木宏寿</t>
    <rPh sb="0" eb="2">
      <t>タカキ</t>
    </rPh>
    <rPh sb="2" eb="4">
      <t>ヒロヒサ</t>
    </rPh>
    <phoneticPr fontId="1"/>
  </si>
  <si>
    <t>C0104</t>
    <phoneticPr fontId="1"/>
  </si>
  <si>
    <t>北海道4</t>
    <rPh sb="0" eb="3">
      <t>ホッカイドウ</t>
    </rPh>
    <phoneticPr fontId="1"/>
  </si>
  <si>
    <t>C010402</t>
    <phoneticPr fontId="1"/>
  </si>
  <si>
    <t>中村裕之</t>
    <rPh sb="0" eb="2">
      <t>ナカムラ</t>
    </rPh>
    <rPh sb="2" eb="4">
      <t>ヒロユキ</t>
    </rPh>
    <phoneticPr fontId="1"/>
  </si>
  <si>
    <t>C0105</t>
    <phoneticPr fontId="1"/>
  </si>
  <si>
    <t>北海道5</t>
    <rPh sb="0" eb="3">
      <t>ホッカイドウ</t>
    </rPh>
    <phoneticPr fontId="1"/>
  </si>
  <si>
    <t>池田真紀</t>
    <rPh sb="0" eb="2">
      <t>イケダ</t>
    </rPh>
    <rPh sb="2" eb="4">
      <t>マキ</t>
    </rPh>
    <phoneticPr fontId="1"/>
  </si>
  <si>
    <t>(無所属)</t>
  </si>
  <si>
    <t>C010502</t>
    <phoneticPr fontId="1"/>
  </si>
  <si>
    <t>和田義明</t>
    <rPh sb="0" eb="2">
      <t>ワダ</t>
    </rPh>
    <rPh sb="2" eb="4">
      <t>ヨシアキ</t>
    </rPh>
    <phoneticPr fontId="1"/>
  </si>
  <si>
    <t>C0106</t>
    <phoneticPr fontId="1"/>
  </si>
  <si>
    <t>北海道6</t>
    <rPh sb="0" eb="3">
      <t>ホッカイドウ</t>
    </rPh>
    <phoneticPr fontId="1"/>
  </si>
  <si>
    <t>C0107</t>
    <phoneticPr fontId="1"/>
  </si>
  <si>
    <t>北海道7</t>
    <rPh sb="0" eb="3">
      <t>ホッカイドウ</t>
    </rPh>
    <phoneticPr fontId="1"/>
  </si>
  <si>
    <t>C010701</t>
    <phoneticPr fontId="1"/>
  </si>
  <si>
    <t>伊東良孝</t>
    <rPh sb="0" eb="2">
      <t>イトウ</t>
    </rPh>
    <rPh sb="2" eb="3">
      <t>ヨ</t>
    </rPh>
    <rPh sb="3" eb="4">
      <t>タカシ</t>
    </rPh>
    <phoneticPr fontId="1"/>
  </si>
  <si>
    <t>石川明美</t>
    <rPh sb="0" eb="2">
      <t>イシカワ</t>
    </rPh>
    <rPh sb="2" eb="4">
      <t>アケミ</t>
    </rPh>
    <phoneticPr fontId="1"/>
  </si>
  <si>
    <t>C0108</t>
    <phoneticPr fontId="1"/>
  </si>
  <si>
    <t>北海道8</t>
    <rPh sb="0" eb="3">
      <t>ホッカイドウ</t>
    </rPh>
    <phoneticPr fontId="1"/>
  </si>
  <si>
    <t>C010801</t>
    <phoneticPr fontId="1"/>
  </si>
  <si>
    <t>逢坂誠二</t>
    <rPh sb="0" eb="2">
      <t>オオサカ</t>
    </rPh>
    <rPh sb="2" eb="4">
      <t>セイジ</t>
    </rPh>
    <phoneticPr fontId="1"/>
  </si>
  <si>
    <t>(無所属)</t>
    <rPh sb="1" eb="4">
      <t>ムショゾク</t>
    </rPh>
    <phoneticPr fontId="1"/>
  </si>
  <si>
    <t>C010802</t>
    <phoneticPr fontId="1"/>
  </si>
  <si>
    <t>前田一男</t>
    <rPh sb="0" eb="2">
      <t>マエダ</t>
    </rPh>
    <rPh sb="2" eb="4">
      <t>カズオ</t>
    </rPh>
    <phoneticPr fontId="1"/>
  </si>
  <si>
    <t>C0109</t>
    <phoneticPr fontId="1"/>
  </si>
  <si>
    <t>北海道9</t>
    <rPh sb="0" eb="3">
      <t>ホッカイドウ</t>
    </rPh>
    <phoneticPr fontId="1"/>
  </si>
  <si>
    <t>C010901</t>
    <phoneticPr fontId="1"/>
  </si>
  <si>
    <t>山岡達丸</t>
    <rPh sb="0" eb="2">
      <t>ヤマオカ</t>
    </rPh>
    <rPh sb="2" eb="3">
      <t>タチ</t>
    </rPh>
    <rPh sb="3" eb="4">
      <t>マル</t>
    </rPh>
    <phoneticPr fontId="1"/>
  </si>
  <si>
    <t>C010902</t>
    <phoneticPr fontId="1"/>
  </si>
  <si>
    <t>堀井学</t>
    <rPh sb="0" eb="2">
      <t>ホリイ</t>
    </rPh>
    <rPh sb="2" eb="3">
      <t>マナ</t>
    </rPh>
    <phoneticPr fontId="1"/>
  </si>
  <si>
    <t>C0110</t>
    <phoneticPr fontId="1"/>
  </si>
  <si>
    <t>北海道10</t>
    <rPh sb="0" eb="3">
      <t>ホッカイドウ</t>
    </rPh>
    <phoneticPr fontId="1"/>
  </si>
  <si>
    <t>C011001</t>
    <phoneticPr fontId="1"/>
  </si>
  <si>
    <t>稲津久</t>
    <rPh sb="0" eb="2">
      <t>イナヅ</t>
    </rPh>
    <rPh sb="2" eb="3">
      <t>ヒサシ</t>
    </rPh>
    <phoneticPr fontId="1"/>
  </si>
  <si>
    <t>C011002</t>
    <phoneticPr fontId="1"/>
  </si>
  <si>
    <t>神谷裕</t>
    <rPh sb="0" eb="2">
      <t>カミヤ</t>
    </rPh>
    <rPh sb="2" eb="3">
      <t>ヒロシ</t>
    </rPh>
    <phoneticPr fontId="1"/>
  </si>
  <si>
    <t>C0111</t>
    <phoneticPr fontId="1"/>
  </si>
  <si>
    <t>北海道11</t>
    <rPh sb="0" eb="3">
      <t>ホッカイドウ</t>
    </rPh>
    <phoneticPr fontId="1"/>
  </si>
  <si>
    <t>C011101</t>
    <phoneticPr fontId="1"/>
  </si>
  <si>
    <t>石川香織</t>
    <rPh sb="0" eb="2">
      <t>イシカワ</t>
    </rPh>
    <rPh sb="2" eb="4">
      <t>カオリ</t>
    </rPh>
    <phoneticPr fontId="1"/>
  </si>
  <si>
    <t>C011102</t>
    <phoneticPr fontId="1"/>
  </si>
  <si>
    <t>中川郁子</t>
    <rPh sb="0" eb="2">
      <t>ナカガワ</t>
    </rPh>
    <rPh sb="2" eb="4">
      <t>イクコ</t>
    </rPh>
    <phoneticPr fontId="1"/>
  </si>
  <si>
    <t>C0112</t>
    <phoneticPr fontId="1"/>
  </si>
  <si>
    <t>北海道12</t>
    <rPh sb="0" eb="3">
      <t>ホッカイドウ</t>
    </rPh>
    <phoneticPr fontId="1"/>
  </si>
  <si>
    <t>武部新</t>
    <rPh sb="0" eb="2">
      <t>タケベ</t>
    </rPh>
    <rPh sb="2" eb="3">
      <t>シン</t>
    </rPh>
    <phoneticPr fontId="1"/>
  </si>
  <si>
    <t>C011202</t>
    <phoneticPr fontId="1"/>
  </si>
  <si>
    <t>C011203</t>
    <phoneticPr fontId="1"/>
  </si>
  <si>
    <t>菅原誠</t>
    <rPh sb="0" eb="2">
      <t>スガワラ</t>
    </rPh>
    <rPh sb="2" eb="3">
      <t>マコト</t>
    </rPh>
    <phoneticPr fontId="1"/>
  </si>
  <si>
    <t>C02</t>
    <phoneticPr fontId="1"/>
  </si>
  <si>
    <t>C0201</t>
    <phoneticPr fontId="1"/>
  </si>
  <si>
    <t>青森1</t>
    <rPh sb="0" eb="2">
      <t>アオモリ</t>
    </rPh>
    <phoneticPr fontId="1"/>
  </si>
  <si>
    <t>C020102</t>
    <phoneticPr fontId="1"/>
  </si>
  <si>
    <t>升田世喜男</t>
    <rPh sb="0" eb="2">
      <t>マスダ</t>
    </rPh>
    <rPh sb="2" eb="3">
      <t>ヨ</t>
    </rPh>
    <rPh sb="3" eb="5">
      <t>ヨシオ</t>
    </rPh>
    <phoneticPr fontId="1"/>
  </si>
  <si>
    <t>C0202</t>
    <phoneticPr fontId="1"/>
  </si>
  <si>
    <t>青森2</t>
    <rPh sb="0" eb="2">
      <t>アオモリ</t>
    </rPh>
    <phoneticPr fontId="1"/>
  </si>
  <si>
    <t>C0203</t>
    <phoneticPr fontId="1"/>
  </si>
  <si>
    <t>青森3</t>
    <rPh sb="0" eb="2">
      <t>アオモリ</t>
    </rPh>
    <phoneticPr fontId="1"/>
  </si>
  <si>
    <t>C020301</t>
    <phoneticPr fontId="1"/>
  </si>
  <si>
    <t>木村次郎</t>
    <rPh sb="0" eb="2">
      <t>キムラ</t>
    </rPh>
    <rPh sb="2" eb="4">
      <t>ジロウ</t>
    </rPh>
    <phoneticPr fontId="1"/>
  </si>
  <si>
    <t>山内崇</t>
    <rPh sb="0" eb="2">
      <t>ヤマウチ</t>
    </rPh>
    <rPh sb="2" eb="3">
      <t>タカシ</t>
    </rPh>
    <phoneticPr fontId="1"/>
  </si>
  <si>
    <t>C03</t>
    <phoneticPr fontId="1"/>
  </si>
  <si>
    <t>C0301</t>
    <phoneticPr fontId="1"/>
  </si>
  <si>
    <t>岩手1</t>
    <rPh sb="0" eb="2">
      <t>イワテ</t>
    </rPh>
    <phoneticPr fontId="1"/>
  </si>
  <si>
    <t>高橋比奈子</t>
    <rPh sb="0" eb="2">
      <t>タカハシ</t>
    </rPh>
    <rPh sb="2" eb="5">
      <t>ヒナコ</t>
    </rPh>
    <phoneticPr fontId="1"/>
  </si>
  <si>
    <t>吉田恭子</t>
    <rPh sb="0" eb="2">
      <t>ヨシダ</t>
    </rPh>
    <rPh sb="2" eb="4">
      <t>キョウコ</t>
    </rPh>
    <phoneticPr fontId="1"/>
  </si>
  <si>
    <t>階猛</t>
    <rPh sb="0" eb="1">
      <t>カイ</t>
    </rPh>
    <rPh sb="1" eb="2">
      <t>タケシ</t>
    </rPh>
    <phoneticPr fontId="1"/>
  </si>
  <si>
    <t>C0302</t>
    <phoneticPr fontId="1"/>
  </si>
  <si>
    <t>岩手2</t>
    <rPh sb="0" eb="2">
      <t>イワテ</t>
    </rPh>
    <phoneticPr fontId="1"/>
  </si>
  <si>
    <t>生活</t>
    <rPh sb="0" eb="2">
      <t>セイカツ</t>
    </rPh>
    <phoneticPr fontId="1"/>
  </si>
  <si>
    <t>鈴木俊一</t>
    <rPh sb="0" eb="2">
      <t>スズキ</t>
    </rPh>
    <rPh sb="2" eb="4">
      <t>シュンイチ</t>
    </rPh>
    <phoneticPr fontId="1"/>
  </si>
  <si>
    <t>C0303</t>
    <phoneticPr fontId="1"/>
  </si>
  <si>
    <t>岩手3</t>
    <rPh sb="0" eb="2">
      <t>イワテ</t>
    </rPh>
    <phoneticPr fontId="1"/>
  </si>
  <si>
    <t>小沢一郎</t>
    <rPh sb="0" eb="2">
      <t>オザワ</t>
    </rPh>
    <rPh sb="2" eb="4">
      <t>イチロウ</t>
    </rPh>
    <phoneticPr fontId="1"/>
  </si>
  <si>
    <t>(無所属)</t>
    <phoneticPr fontId="1"/>
  </si>
  <si>
    <t>藤原崇</t>
    <rPh sb="0" eb="2">
      <t>フジワラ</t>
    </rPh>
    <rPh sb="2" eb="3">
      <t>タカシ</t>
    </rPh>
    <phoneticPr fontId="1"/>
  </si>
  <si>
    <t>C04</t>
    <phoneticPr fontId="1"/>
  </si>
  <si>
    <t>C0401</t>
    <phoneticPr fontId="1"/>
  </si>
  <si>
    <t>宮城1</t>
    <rPh sb="0" eb="2">
      <t>ミヤギ</t>
    </rPh>
    <phoneticPr fontId="1"/>
  </si>
  <si>
    <t>土井亨</t>
    <rPh sb="0" eb="2">
      <t>ドイ</t>
    </rPh>
    <rPh sb="2" eb="3">
      <t>トオル</t>
    </rPh>
    <phoneticPr fontId="1"/>
  </si>
  <si>
    <t>岡本章子</t>
    <rPh sb="0" eb="2">
      <t>オカモト</t>
    </rPh>
    <rPh sb="2" eb="4">
      <t>アキコ</t>
    </rPh>
    <phoneticPr fontId="1"/>
  </si>
  <si>
    <t>C0402</t>
    <phoneticPr fontId="1"/>
  </si>
  <si>
    <t>宮城2</t>
    <rPh sb="0" eb="2">
      <t>ミヤギ</t>
    </rPh>
    <phoneticPr fontId="1"/>
  </si>
  <si>
    <t>秋葉賢也</t>
    <rPh sb="0" eb="2">
      <t>アキバ</t>
    </rPh>
    <rPh sb="2" eb="4">
      <t>ケンヤ</t>
    </rPh>
    <phoneticPr fontId="1"/>
  </si>
  <si>
    <t>鎌田さゆり</t>
    <rPh sb="0" eb="2">
      <t>カマタ</t>
    </rPh>
    <phoneticPr fontId="1"/>
  </si>
  <si>
    <t>(無所属)</t>
    <phoneticPr fontId="1"/>
  </si>
  <si>
    <t>C0403</t>
    <phoneticPr fontId="1"/>
  </si>
  <si>
    <t>宮城3</t>
    <rPh sb="0" eb="2">
      <t>ミヤギ</t>
    </rPh>
    <phoneticPr fontId="1"/>
  </si>
  <si>
    <t>西村明宏</t>
    <rPh sb="0" eb="2">
      <t>ニシムラ</t>
    </rPh>
    <rPh sb="2" eb="4">
      <t>アキヒロ</t>
    </rPh>
    <phoneticPr fontId="1"/>
  </si>
  <si>
    <t>C0404</t>
    <phoneticPr fontId="1"/>
  </si>
  <si>
    <t>宮城4</t>
    <rPh sb="0" eb="2">
      <t>ミヤギ</t>
    </rPh>
    <phoneticPr fontId="1"/>
  </si>
  <si>
    <t>C040401</t>
    <phoneticPr fontId="1"/>
  </si>
  <si>
    <t>伊藤信太郎</t>
    <rPh sb="0" eb="2">
      <t>イトウ</t>
    </rPh>
    <rPh sb="2" eb="3">
      <t>シン</t>
    </rPh>
    <rPh sb="3" eb="5">
      <t>タロウ</t>
    </rPh>
    <phoneticPr fontId="1"/>
  </si>
  <si>
    <t>C0405</t>
    <phoneticPr fontId="1"/>
  </si>
  <si>
    <t>宮城5</t>
    <rPh sb="0" eb="2">
      <t>ミヤギ</t>
    </rPh>
    <phoneticPr fontId="1"/>
  </si>
  <si>
    <t>安住淳</t>
    <rPh sb="0" eb="2">
      <t>アズミ</t>
    </rPh>
    <rPh sb="2" eb="3">
      <t>ジュン</t>
    </rPh>
    <phoneticPr fontId="1"/>
  </si>
  <si>
    <t>(無所属)</t>
    <phoneticPr fontId="1"/>
  </si>
  <si>
    <t>C0406</t>
    <phoneticPr fontId="1"/>
  </si>
  <si>
    <t>宮城6</t>
    <rPh sb="0" eb="2">
      <t>ミヤギ</t>
    </rPh>
    <phoneticPr fontId="1"/>
  </si>
  <si>
    <t>C040601</t>
    <phoneticPr fontId="1"/>
  </si>
  <si>
    <t>小野寺五典</t>
    <rPh sb="0" eb="3">
      <t>オノデラ</t>
    </rPh>
    <rPh sb="3" eb="5">
      <t>イツノリ</t>
    </rPh>
    <phoneticPr fontId="1"/>
  </si>
  <si>
    <t>C0501</t>
    <phoneticPr fontId="1"/>
  </si>
  <si>
    <t>秋田1</t>
    <rPh sb="0" eb="2">
      <t>アキタ</t>
    </rPh>
    <phoneticPr fontId="1"/>
  </si>
  <si>
    <t>C050101</t>
    <phoneticPr fontId="1"/>
  </si>
  <si>
    <t>冨樫博之</t>
    <rPh sb="0" eb="2">
      <t>トカシ</t>
    </rPh>
    <rPh sb="2" eb="4">
      <t>ヒロユキ</t>
    </rPh>
    <phoneticPr fontId="1"/>
  </si>
  <si>
    <t>C0502</t>
    <phoneticPr fontId="1"/>
  </si>
  <si>
    <t>秋田2</t>
    <rPh sb="0" eb="2">
      <t>アキタ</t>
    </rPh>
    <phoneticPr fontId="1"/>
  </si>
  <si>
    <t>C050201</t>
    <phoneticPr fontId="1"/>
  </si>
  <si>
    <t>金田勝年</t>
    <rPh sb="0" eb="2">
      <t>カネタ</t>
    </rPh>
    <rPh sb="2" eb="4">
      <t>カツトシ</t>
    </rPh>
    <phoneticPr fontId="1"/>
  </si>
  <si>
    <t>C050202</t>
    <phoneticPr fontId="1"/>
  </si>
  <si>
    <t>緑川貴士</t>
    <rPh sb="0" eb="2">
      <t>ミドリカワ</t>
    </rPh>
    <rPh sb="2" eb="3">
      <t>タカシ</t>
    </rPh>
    <rPh sb="3" eb="4">
      <t>サムライ</t>
    </rPh>
    <phoneticPr fontId="1"/>
  </si>
  <si>
    <t>C0503</t>
    <phoneticPr fontId="1"/>
  </si>
  <si>
    <t>秋田3</t>
    <rPh sb="0" eb="2">
      <t>アキタ</t>
    </rPh>
    <phoneticPr fontId="1"/>
  </si>
  <si>
    <t>C050302</t>
    <phoneticPr fontId="1"/>
  </si>
  <si>
    <t>御法川信英</t>
    <rPh sb="0" eb="3">
      <t>ミノリカワ</t>
    </rPh>
    <rPh sb="3" eb="5">
      <t>ノブヒデ</t>
    </rPh>
    <phoneticPr fontId="1"/>
  </si>
  <si>
    <t>C06</t>
    <phoneticPr fontId="1"/>
  </si>
  <si>
    <t>C0601</t>
    <phoneticPr fontId="1"/>
  </si>
  <si>
    <t>山形1</t>
    <rPh sb="0" eb="2">
      <t>ヤマガタ</t>
    </rPh>
    <phoneticPr fontId="1"/>
  </si>
  <si>
    <t>遠藤利明</t>
    <rPh sb="0" eb="2">
      <t>エンドウ</t>
    </rPh>
    <rPh sb="2" eb="4">
      <t>トシアキ</t>
    </rPh>
    <phoneticPr fontId="1"/>
  </si>
  <si>
    <t>C060102</t>
    <phoneticPr fontId="1"/>
  </si>
  <si>
    <t>C0602</t>
    <phoneticPr fontId="1"/>
  </si>
  <si>
    <t>山形2</t>
    <rPh sb="0" eb="2">
      <t>ヤマガタ</t>
    </rPh>
    <phoneticPr fontId="1"/>
  </si>
  <si>
    <t>C060201</t>
    <phoneticPr fontId="1"/>
  </si>
  <si>
    <t>鈴木憲和</t>
    <rPh sb="0" eb="2">
      <t>スズキ</t>
    </rPh>
    <rPh sb="2" eb="4">
      <t>ノリカズ</t>
    </rPh>
    <phoneticPr fontId="1"/>
  </si>
  <si>
    <t>C0603</t>
    <phoneticPr fontId="1"/>
  </si>
  <si>
    <t>山形3</t>
    <rPh sb="0" eb="2">
      <t>ヤマガタ</t>
    </rPh>
    <phoneticPr fontId="1"/>
  </si>
  <si>
    <t>加藤鮎子</t>
    <rPh sb="0" eb="2">
      <t>カトウ</t>
    </rPh>
    <rPh sb="2" eb="4">
      <t>アユコ</t>
    </rPh>
    <phoneticPr fontId="1"/>
  </si>
  <si>
    <t>C07</t>
    <phoneticPr fontId="1"/>
  </si>
  <si>
    <t>C0701</t>
    <phoneticPr fontId="1"/>
  </si>
  <si>
    <t>福島1</t>
    <rPh sb="0" eb="2">
      <t>フクシマ</t>
    </rPh>
    <phoneticPr fontId="1"/>
  </si>
  <si>
    <t>C070101</t>
    <phoneticPr fontId="1"/>
  </si>
  <si>
    <t>金子恵美</t>
    <rPh sb="0" eb="2">
      <t>カネコ</t>
    </rPh>
    <rPh sb="2" eb="4">
      <t>エミ</t>
    </rPh>
    <phoneticPr fontId="1"/>
  </si>
  <si>
    <t>(無所属)</t>
    <phoneticPr fontId="1"/>
  </si>
  <si>
    <t>C070102</t>
    <phoneticPr fontId="1"/>
  </si>
  <si>
    <t>亀岡偉民</t>
    <rPh sb="0" eb="2">
      <t>カメオカ</t>
    </rPh>
    <rPh sb="2" eb="4">
      <t>ヨシタミ</t>
    </rPh>
    <phoneticPr fontId="1"/>
  </si>
  <si>
    <t>C0702</t>
    <phoneticPr fontId="1"/>
  </si>
  <si>
    <t>福島2</t>
    <rPh sb="0" eb="2">
      <t>フクシマ</t>
    </rPh>
    <phoneticPr fontId="1"/>
  </si>
  <si>
    <t>根本匠</t>
    <rPh sb="0" eb="2">
      <t>ネモト</t>
    </rPh>
    <rPh sb="2" eb="3">
      <t>タクミ</t>
    </rPh>
    <phoneticPr fontId="1"/>
  </si>
  <si>
    <t>C070202</t>
    <phoneticPr fontId="1"/>
  </si>
  <si>
    <t>C0703</t>
    <phoneticPr fontId="1"/>
  </si>
  <si>
    <t>福島3</t>
    <rPh sb="0" eb="2">
      <t>フクシマ</t>
    </rPh>
    <phoneticPr fontId="1"/>
  </si>
  <si>
    <t>C070301</t>
    <phoneticPr fontId="1"/>
  </si>
  <si>
    <t>上杉謙太郎</t>
    <rPh sb="0" eb="2">
      <t>ウエスギ</t>
    </rPh>
    <rPh sb="2" eb="5">
      <t>ケンタロウ</t>
    </rPh>
    <phoneticPr fontId="1"/>
  </si>
  <si>
    <t>玄葉光一郎</t>
    <rPh sb="0" eb="2">
      <t>ゲンバ</t>
    </rPh>
    <rPh sb="2" eb="5">
      <t>コウイチロウ</t>
    </rPh>
    <phoneticPr fontId="1"/>
  </si>
  <si>
    <t>C0704</t>
    <phoneticPr fontId="1"/>
  </si>
  <si>
    <t>福島4</t>
    <rPh sb="0" eb="2">
      <t>フクシマ</t>
    </rPh>
    <phoneticPr fontId="1"/>
  </si>
  <si>
    <t>C070401</t>
    <phoneticPr fontId="1"/>
  </si>
  <si>
    <t>C070402</t>
    <phoneticPr fontId="1"/>
  </si>
  <si>
    <t>小熊慎司</t>
    <rPh sb="0" eb="2">
      <t>オグマ</t>
    </rPh>
    <rPh sb="2" eb="4">
      <t>シンジ</t>
    </rPh>
    <phoneticPr fontId="1"/>
  </si>
  <si>
    <t>菅家一郎</t>
    <rPh sb="0" eb="2">
      <t>カンケ</t>
    </rPh>
    <rPh sb="2" eb="4">
      <t>イチロウ</t>
    </rPh>
    <phoneticPr fontId="1"/>
  </si>
  <si>
    <t>C0705</t>
    <phoneticPr fontId="1"/>
  </si>
  <si>
    <t>福島5</t>
    <rPh sb="0" eb="2">
      <t>フクシマ</t>
    </rPh>
    <phoneticPr fontId="1"/>
  </si>
  <si>
    <t>C070501</t>
    <phoneticPr fontId="1"/>
  </si>
  <si>
    <t>吉野正芳</t>
    <rPh sb="0" eb="2">
      <t>ヨシノ</t>
    </rPh>
    <rPh sb="2" eb="4">
      <t>マサヨシ</t>
    </rPh>
    <phoneticPr fontId="1"/>
  </si>
  <si>
    <t>C070502</t>
    <phoneticPr fontId="1"/>
  </si>
  <si>
    <t>熊谷智</t>
    <rPh sb="0" eb="2">
      <t>クマガヤ</t>
    </rPh>
    <rPh sb="2" eb="3">
      <t>トモ</t>
    </rPh>
    <phoneticPr fontId="1"/>
  </si>
  <si>
    <t>C08</t>
    <phoneticPr fontId="1"/>
  </si>
  <si>
    <t>C0801</t>
    <phoneticPr fontId="1"/>
  </si>
  <si>
    <t>茨城1</t>
    <rPh sb="0" eb="2">
      <t>イバラキ</t>
    </rPh>
    <phoneticPr fontId="1"/>
  </si>
  <si>
    <t>福島伸享</t>
    <rPh sb="0" eb="2">
      <t>フクシマ</t>
    </rPh>
    <rPh sb="2" eb="4">
      <t>ノブユキ</t>
    </rPh>
    <phoneticPr fontId="1"/>
  </si>
  <si>
    <t>田所嘉徳</t>
    <rPh sb="0" eb="2">
      <t>タドコロ</t>
    </rPh>
    <rPh sb="2" eb="4">
      <t>ヨシノリ</t>
    </rPh>
    <phoneticPr fontId="1"/>
  </si>
  <si>
    <t>C0802</t>
    <phoneticPr fontId="1"/>
  </si>
  <si>
    <t>茨城2</t>
    <rPh sb="0" eb="2">
      <t>イバラキ</t>
    </rPh>
    <phoneticPr fontId="1"/>
  </si>
  <si>
    <t>額賀福志郎</t>
    <rPh sb="0" eb="2">
      <t>ヌカガ</t>
    </rPh>
    <rPh sb="2" eb="5">
      <t>フクシロウ</t>
    </rPh>
    <phoneticPr fontId="1"/>
  </si>
  <si>
    <t>C0803</t>
    <phoneticPr fontId="1"/>
  </si>
  <si>
    <t>茨城3</t>
    <rPh sb="0" eb="2">
      <t>イバラキ</t>
    </rPh>
    <phoneticPr fontId="1"/>
  </si>
  <si>
    <t>葉梨康弘</t>
    <rPh sb="0" eb="2">
      <t>ハナシ</t>
    </rPh>
    <rPh sb="2" eb="4">
      <t>ヤスヒロ</t>
    </rPh>
    <phoneticPr fontId="1"/>
  </si>
  <si>
    <t>C0804</t>
    <phoneticPr fontId="1"/>
  </si>
  <si>
    <t>茨城4</t>
    <rPh sb="0" eb="2">
      <t>イバラキ</t>
    </rPh>
    <phoneticPr fontId="1"/>
  </si>
  <si>
    <t>C080401</t>
    <phoneticPr fontId="1"/>
  </si>
  <si>
    <t>梶山弘志</t>
    <rPh sb="0" eb="2">
      <t>カジヤマ</t>
    </rPh>
    <rPh sb="2" eb="3">
      <t>ヒロシ</t>
    </rPh>
    <rPh sb="3" eb="4">
      <t>ココロザシ</t>
    </rPh>
    <phoneticPr fontId="1"/>
  </si>
  <si>
    <t>C0805</t>
    <phoneticPr fontId="1"/>
  </si>
  <si>
    <t>茨城5</t>
    <rPh sb="0" eb="2">
      <t>イバラキ</t>
    </rPh>
    <phoneticPr fontId="1"/>
  </si>
  <si>
    <t>石川昭政</t>
    <rPh sb="0" eb="2">
      <t>イシカワ</t>
    </rPh>
    <rPh sb="2" eb="3">
      <t>アキラ</t>
    </rPh>
    <rPh sb="3" eb="4">
      <t>セイ</t>
    </rPh>
    <phoneticPr fontId="1"/>
  </si>
  <si>
    <t>C080502</t>
    <phoneticPr fontId="1"/>
  </si>
  <si>
    <t>C080503</t>
    <phoneticPr fontId="1"/>
  </si>
  <si>
    <t>浅野哲</t>
    <rPh sb="0" eb="2">
      <t>アサノ</t>
    </rPh>
    <rPh sb="2" eb="3">
      <t>サトシ</t>
    </rPh>
    <phoneticPr fontId="1"/>
  </si>
  <si>
    <t>C0806</t>
    <phoneticPr fontId="1"/>
  </si>
  <si>
    <t>茨城6</t>
    <rPh sb="0" eb="2">
      <t>イバラキ</t>
    </rPh>
    <phoneticPr fontId="1"/>
  </si>
  <si>
    <t>C080601</t>
    <phoneticPr fontId="1"/>
  </si>
  <si>
    <t>国光文乃</t>
    <rPh sb="0" eb="2">
      <t>クニミツ</t>
    </rPh>
    <rPh sb="2" eb="4">
      <t>フミノ</t>
    </rPh>
    <phoneticPr fontId="1"/>
  </si>
  <si>
    <t>C080602</t>
    <phoneticPr fontId="1"/>
  </si>
  <si>
    <t>青山大人</t>
    <rPh sb="0" eb="2">
      <t>アオヤマ</t>
    </rPh>
    <rPh sb="2" eb="4">
      <t>オトナ</t>
    </rPh>
    <phoneticPr fontId="1"/>
  </si>
  <si>
    <t>C0807</t>
    <phoneticPr fontId="1"/>
  </si>
  <si>
    <t>茨城7</t>
    <rPh sb="0" eb="2">
      <t>イバラキ</t>
    </rPh>
    <phoneticPr fontId="1"/>
  </si>
  <si>
    <t>C080701</t>
    <phoneticPr fontId="1"/>
  </si>
  <si>
    <t>永岡桂子</t>
    <rPh sb="0" eb="2">
      <t>ナガオカ</t>
    </rPh>
    <rPh sb="2" eb="4">
      <t>ケイコ</t>
    </rPh>
    <phoneticPr fontId="1"/>
  </si>
  <si>
    <t>C080703</t>
    <phoneticPr fontId="1"/>
  </si>
  <si>
    <t>中村喜四郎</t>
    <rPh sb="0" eb="2">
      <t>ナカムラ</t>
    </rPh>
    <rPh sb="2" eb="5">
      <t>キシロウ</t>
    </rPh>
    <phoneticPr fontId="1"/>
  </si>
  <si>
    <t>C09</t>
    <phoneticPr fontId="1"/>
  </si>
  <si>
    <t>C0901</t>
    <phoneticPr fontId="1"/>
  </si>
  <si>
    <t>栃木1</t>
    <rPh sb="0" eb="2">
      <t>トチギ</t>
    </rPh>
    <phoneticPr fontId="1"/>
  </si>
  <si>
    <t>C090101</t>
    <phoneticPr fontId="1"/>
  </si>
  <si>
    <t>渡辺典喜</t>
    <rPh sb="0" eb="2">
      <t>ワタナベ</t>
    </rPh>
    <rPh sb="2" eb="3">
      <t>テン</t>
    </rPh>
    <rPh sb="3" eb="4">
      <t>キ</t>
    </rPh>
    <phoneticPr fontId="1"/>
  </si>
  <si>
    <t>(無所属)</t>
    <phoneticPr fontId="1"/>
  </si>
  <si>
    <t>C090102</t>
    <phoneticPr fontId="1"/>
  </si>
  <si>
    <t>柏倉祐司</t>
    <rPh sb="0" eb="2">
      <t>カシワクラ</t>
    </rPh>
    <rPh sb="2" eb="4">
      <t>ユウジ</t>
    </rPh>
    <phoneticPr fontId="1"/>
  </si>
  <si>
    <t>C090103</t>
    <phoneticPr fontId="1"/>
  </si>
  <si>
    <t>船田元</t>
    <rPh sb="0" eb="2">
      <t>フナダ</t>
    </rPh>
    <rPh sb="2" eb="3">
      <t>モト</t>
    </rPh>
    <phoneticPr fontId="1"/>
  </si>
  <si>
    <t>C090104</t>
    <phoneticPr fontId="1"/>
  </si>
  <si>
    <t>青木弘</t>
    <rPh sb="0" eb="2">
      <t>アオキ</t>
    </rPh>
    <rPh sb="2" eb="3">
      <t>ヒロシ</t>
    </rPh>
    <phoneticPr fontId="1"/>
  </si>
  <si>
    <t>C0902</t>
    <phoneticPr fontId="1"/>
  </si>
  <si>
    <t>栃木2</t>
    <rPh sb="0" eb="2">
      <t>トチギ</t>
    </rPh>
    <phoneticPr fontId="1"/>
  </si>
  <si>
    <t>C090202</t>
    <phoneticPr fontId="1"/>
  </si>
  <si>
    <t>福田昭夫</t>
    <rPh sb="0" eb="2">
      <t>フクダ</t>
    </rPh>
    <rPh sb="2" eb="4">
      <t>アキオ</t>
    </rPh>
    <phoneticPr fontId="1"/>
  </si>
  <si>
    <t>C0903</t>
    <phoneticPr fontId="1"/>
  </si>
  <si>
    <t>栃木3</t>
    <rPh sb="0" eb="2">
      <t>トチギ</t>
    </rPh>
    <phoneticPr fontId="1"/>
  </si>
  <si>
    <t>C090302</t>
    <phoneticPr fontId="1"/>
  </si>
  <si>
    <t>簗和生</t>
    <rPh sb="0" eb="1">
      <t>ヤナ</t>
    </rPh>
    <rPh sb="1" eb="3">
      <t>カズオ</t>
    </rPh>
    <phoneticPr fontId="1"/>
  </si>
  <si>
    <t>C0904</t>
    <phoneticPr fontId="1"/>
  </si>
  <si>
    <t>栃木4</t>
    <rPh sb="0" eb="2">
      <t>トチギ</t>
    </rPh>
    <phoneticPr fontId="1"/>
  </si>
  <si>
    <t>C090401</t>
    <phoneticPr fontId="1"/>
  </si>
  <si>
    <t>佐藤勉</t>
    <rPh sb="0" eb="2">
      <t>サトウ</t>
    </rPh>
    <rPh sb="2" eb="3">
      <t>ツトム</t>
    </rPh>
    <phoneticPr fontId="1"/>
  </si>
  <si>
    <t>C090402</t>
    <phoneticPr fontId="1"/>
  </si>
  <si>
    <t>藤原隆雄</t>
    <rPh sb="0" eb="2">
      <t>フジワラ</t>
    </rPh>
    <rPh sb="2" eb="4">
      <t>タカオ</t>
    </rPh>
    <phoneticPr fontId="1"/>
  </si>
  <si>
    <t>C0905</t>
    <phoneticPr fontId="1"/>
  </si>
  <si>
    <t>栃木5</t>
    <rPh sb="0" eb="2">
      <t>トチギ</t>
    </rPh>
    <phoneticPr fontId="1"/>
  </si>
  <si>
    <t>茂木敏充</t>
    <rPh sb="0" eb="2">
      <t>モテギ</t>
    </rPh>
    <rPh sb="2" eb="4">
      <t>トシミツ</t>
    </rPh>
    <phoneticPr fontId="1"/>
  </si>
  <si>
    <t>C090502</t>
    <phoneticPr fontId="1"/>
  </si>
  <si>
    <t>C10</t>
    <phoneticPr fontId="1"/>
  </si>
  <si>
    <t>C1001</t>
    <phoneticPr fontId="1"/>
  </si>
  <si>
    <t>群馬1</t>
    <rPh sb="0" eb="2">
      <t>グンマ</t>
    </rPh>
    <phoneticPr fontId="1"/>
  </si>
  <si>
    <t>宮崎岳志</t>
    <rPh sb="0" eb="2">
      <t>ミヤザキ</t>
    </rPh>
    <rPh sb="2" eb="4">
      <t>タケシ</t>
    </rPh>
    <phoneticPr fontId="1"/>
  </si>
  <si>
    <t>C100103</t>
    <phoneticPr fontId="1"/>
  </si>
  <si>
    <t>店橋世津子</t>
    <rPh sb="0" eb="1">
      <t>ミセ</t>
    </rPh>
    <rPh sb="1" eb="2">
      <t>ハシ</t>
    </rPh>
    <rPh sb="2" eb="5">
      <t>セツコ</t>
    </rPh>
    <phoneticPr fontId="1"/>
  </si>
  <si>
    <t>C1002</t>
    <phoneticPr fontId="1"/>
  </si>
  <si>
    <t>群馬2</t>
    <rPh sb="0" eb="2">
      <t>グンマ</t>
    </rPh>
    <phoneticPr fontId="1"/>
  </si>
  <si>
    <t>井野俊郎</t>
    <rPh sb="0" eb="1">
      <t>イ</t>
    </rPh>
    <rPh sb="1" eb="2">
      <t>ノ</t>
    </rPh>
    <rPh sb="2" eb="4">
      <t>トシロウ</t>
    </rPh>
    <phoneticPr fontId="1"/>
  </si>
  <si>
    <t>C100202</t>
    <phoneticPr fontId="1"/>
  </si>
  <si>
    <t>石関貴史</t>
    <rPh sb="0" eb="2">
      <t>イシセキ</t>
    </rPh>
    <rPh sb="2" eb="3">
      <t>タカシ</t>
    </rPh>
    <phoneticPr fontId="1"/>
  </si>
  <si>
    <t>C1003</t>
    <phoneticPr fontId="1"/>
  </si>
  <si>
    <t>群馬3</t>
    <rPh sb="0" eb="2">
      <t>グンマ</t>
    </rPh>
    <phoneticPr fontId="1"/>
  </si>
  <si>
    <t>長谷川嘉一</t>
    <rPh sb="0" eb="3">
      <t>ハセガワ</t>
    </rPh>
    <rPh sb="3" eb="5">
      <t>カイチ</t>
    </rPh>
    <phoneticPr fontId="1"/>
  </si>
  <si>
    <t>C100302</t>
    <phoneticPr fontId="1"/>
  </si>
  <si>
    <t>笹川博義</t>
    <rPh sb="0" eb="2">
      <t>ササガワ</t>
    </rPh>
    <rPh sb="2" eb="4">
      <t>ヒロヨシ</t>
    </rPh>
    <phoneticPr fontId="1"/>
  </si>
  <si>
    <t>C1004</t>
    <phoneticPr fontId="1"/>
  </si>
  <si>
    <t>群馬4</t>
    <rPh sb="0" eb="2">
      <t>グンマ</t>
    </rPh>
    <phoneticPr fontId="1"/>
  </si>
  <si>
    <t>C100402</t>
    <phoneticPr fontId="1"/>
  </si>
  <si>
    <t>福田達夫</t>
    <rPh sb="0" eb="2">
      <t>フクダ</t>
    </rPh>
    <rPh sb="2" eb="4">
      <t>タツオ</t>
    </rPh>
    <phoneticPr fontId="1"/>
  </si>
  <si>
    <t>C1005</t>
    <phoneticPr fontId="1"/>
  </si>
  <si>
    <t>群馬5</t>
    <rPh sb="0" eb="2">
      <t>グンマ</t>
    </rPh>
    <phoneticPr fontId="1"/>
  </si>
  <si>
    <t>C100501</t>
    <phoneticPr fontId="1"/>
  </si>
  <si>
    <t>小渕優子</t>
    <rPh sb="0" eb="2">
      <t>オブチ</t>
    </rPh>
    <rPh sb="2" eb="4">
      <t>ユウコ</t>
    </rPh>
    <phoneticPr fontId="1"/>
  </si>
  <si>
    <t>C100502</t>
    <phoneticPr fontId="1"/>
  </si>
  <si>
    <t>伊藤達也</t>
    <rPh sb="0" eb="2">
      <t>イトウ</t>
    </rPh>
    <rPh sb="2" eb="4">
      <t>タツヤ</t>
    </rPh>
    <phoneticPr fontId="1"/>
  </si>
  <si>
    <t>C1101</t>
    <phoneticPr fontId="1"/>
  </si>
  <si>
    <t>埼玉1</t>
    <rPh sb="0" eb="2">
      <t>サイタマ</t>
    </rPh>
    <phoneticPr fontId="1"/>
  </si>
  <si>
    <t>武正公一</t>
    <rPh sb="0" eb="2">
      <t>タケマサ</t>
    </rPh>
    <rPh sb="2" eb="4">
      <t>コウイチ</t>
    </rPh>
    <phoneticPr fontId="1"/>
  </si>
  <si>
    <t>C110103</t>
    <phoneticPr fontId="1"/>
  </si>
  <si>
    <t>村井英樹</t>
    <rPh sb="0" eb="2">
      <t>ムライ</t>
    </rPh>
    <rPh sb="2" eb="4">
      <t>ヒデキ</t>
    </rPh>
    <phoneticPr fontId="1"/>
  </si>
  <si>
    <t>C1102</t>
    <phoneticPr fontId="1"/>
  </si>
  <si>
    <t>埼玉2</t>
    <rPh sb="0" eb="2">
      <t>サイタマ</t>
    </rPh>
    <phoneticPr fontId="1"/>
  </si>
  <si>
    <t>C110201</t>
    <phoneticPr fontId="1"/>
  </si>
  <si>
    <t>新藤義孝</t>
    <rPh sb="0" eb="2">
      <t>シンドウ</t>
    </rPh>
    <rPh sb="2" eb="4">
      <t>ヨシタカ</t>
    </rPh>
    <phoneticPr fontId="1"/>
  </si>
  <si>
    <t>C1103</t>
    <phoneticPr fontId="1"/>
  </si>
  <si>
    <t>埼玉3</t>
    <rPh sb="0" eb="2">
      <t>サイタマ</t>
    </rPh>
    <phoneticPr fontId="1"/>
  </si>
  <si>
    <t>C110301</t>
    <phoneticPr fontId="1"/>
  </si>
  <si>
    <t>黄川田仁志</t>
    <rPh sb="0" eb="3">
      <t>キカワダ</t>
    </rPh>
    <rPh sb="3" eb="4">
      <t>ヒトシ</t>
    </rPh>
    <rPh sb="4" eb="5">
      <t>ココロザシ</t>
    </rPh>
    <phoneticPr fontId="1"/>
  </si>
  <si>
    <t>山川百合子</t>
    <rPh sb="0" eb="2">
      <t>ヤマカワ</t>
    </rPh>
    <rPh sb="2" eb="5">
      <t>ユリコ</t>
    </rPh>
    <phoneticPr fontId="1"/>
  </si>
  <si>
    <t>C1104</t>
    <phoneticPr fontId="1"/>
  </si>
  <si>
    <t>埼玉4</t>
    <rPh sb="0" eb="2">
      <t>サイタマ</t>
    </rPh>
    <phoneticPr fontId="1"/>
  </si>
  <si>
    <t>C110403</t>
    <phoneticPr fontId="1"/>
  </si>
  <si>
    <t>穂坂泰</t>
    <rPh sb="0" eb="2">
      <t>ホサカ</t>
    </rPh>
    <rPh sb="2" eb="3">
      <t>ヤスシ</t>
    </rPh>
    <phoneticPr fontId="1"/>
  </si>
  <si>
    <t>C1105</t>
    <phoneticPr fontId="1"/>
  </si>
  <si>
    <t>埼玉5</t>
    <rPh sb="0" eb="2">
      <t>サイタマ</t>
    </rPh>
    <phoneticPr fontId="1"/>
  </si>
  <si>
    <t>C110501</t>
    <phoneticPr fontId="1"/>
  </si>
  <si>
    <t>牧原秀樹</t>
    <rPh sb="0" eb="2">
      <t>マキハラ</t>
    </rPh>
    <rPh sb="2" eb="4">
      <t>ヒデキ</t>
    </rPh>
    <phoneticPr fontId="1"/>
  </si>
  <si>
    <t>C110502</t>
    <phoneticPr fontId="1"/>
  </si>
  <si>
    <t>枝野幸男</t>
    <rPh sb="0" eb="2">
      <t>エダノ</t>
    </rPh>
    <rPh sb="2" eb="4">
      <t>ユキオ</t>
    </rPh>
    <phoneticPr fontId="1"/>
  </si>
  <si>
    <t>C1106</t>
    <phoneticPr fontId="1"/>
  </si>
  <si>
    <t>埼玉6</t>
    <rPh sb="0" eb="2">
      <t>サイタマ</t>
    </rPh>
    <phoneticPr fontId="1"/>
  </si>
  <si>
    <t>C110601</t>
    <phoneticPr fontId="1"/>
  </si>
  <si>
    <t>大島敦</t>
    <rPh sb="0" eb="2">
      <t>オオシマ</t>
    </rPh>
    <rPh sb="2" eb="3">
      <t>アツシ</t>
    </rPh>
    <phoneticPr fontId="1"/>
  </si>
  <si>
    <t>C110602</t>
    <phoneticPr fontId="1"/>
  </si>
  <si>
    <t>中根一幸</t>
    <rPh sb="0" eb="2">
      <t>ナカネ</t>
    </rPh>
    <rPh sb="2" eb="4">
      <t>カズユキ</t>
    </rPh>
    <phoneticPr fontId="1"/>
  </si>
  <si>
    <t>C1107</t>
    <phoneticPr fontId="1"/>
  </si>
  <si>
    <t>埼玉7</t>
    <rPh sb="0" eb="2">
      <t>サイタマ</t>
    </rPh>
    <phoneticPr fontId="1"/>
  </si>
  <si>
    <t>C110701</t>
    <phoneticPr fontId="1"/>
  </si>
  <si>
    <t>小宮山泰子</t>
    <rPh sb="0" eb="3">
      <t>コミヤマ</t>
    </rPh>
    <rPh sb="3" eb="5">
      <t>ヤスコ</t>
    </rPh>
    <phoneticPr fontId="1"/>
  </si>
  <si>
    <t>C1108</t>
    <phoneticPr fontId="1"/>
  </si>
  <si>
    <t>埼玉8</t>
    <rPh sb="0" eb="2">
      <t>サイタマ</t>
    </rPh>
    <phoneticPr fontId="1"/>
  </si>
  <si>
    <t>C110802</t>
    <phoneticPr fontId="1"/>
  </si>
  <si>
    <t>小野塚勝俊</t>
    <rPh sb="0" eb="3">
      <t>オノヅカ</t>
    </rPh>
    <rPh sb="3" eb="4">
      <t>カ</t>
    </rPh>
    <phoneticPr fontId="1"/>
  </si>
  <si>
    <t>柴山昌彦</t>
    <rPh sb="0" eb="2">
      <t>シバヤマ</t>
    </rPh>
    <rPh sb="2" eb="4">
      <t>マサヒコ</t>
    </rPh>
    <phoneticPr fontId="1"/>
  </si>
  <si>
    <t>C1109</t>
    <phoneticPr fontId="1"/>
  </si>
  <si>
    <t>埼玉9</t>
    <rPh sb="0" eb="2">
      <t>サイタマ</t>
    </rPh>
    <phoneticPr fontId="1"/>
  </si>
  <si>
    <t>C110901</t>
    <phoneticPr fontId="1"/>
  </si>
  <si>
    <t>神田三春</t>
    <rPh sb="0" eb="2">
      <t>カンダ</t>
    </rPh>
    <rPh sb="2" eb="4">
      <t>ミハル</t>
    </rPh>
    <phoneticPr fontId="1"/>
  </si>
  <si>
    <t>C110902</t>
    <phoneticPr fontId="1"/>
  </si>
  <si>
    <t>大塚拓</t>
    <rPh sb="0" eb="2">
      <t>オオツカ</t>
    </rPh>
    <rPh sb="2" eb="3">
      <t>タク</t>
    </rPh>
    <phoneticPr fontId="1"/>
  </si>
  <si>
    <t>C110903</t>
    <phoneticPr fontId="1"/>
  </si>
  <si>
    <t>杉村慎治</t>
    <rPh sb="0" eb="2">
      <t>スギムラ</t>
    </rPh>
    <rPh sb="2" eb="4">
      <t>シンジ</t>
    </rPh>
    <phoneticPr fontId="1"/>
  </si>
  <si>
    <t>C1110</t>
    <phoneticPr fontId="1"/>
  </si>
  <si>
    <t>埼玉10</t>
    <rPh sb="0" eb="2">
      <t>サイタマ</t>
    </rPh>
    <phoneticPr fontId="1"/>
  </si>
  <si>
    <t>C111001</t>
    <phoneticPr fontId="1"/>
  </si>
  <si>
    <t>坂本祐之輔</t>
    <rPh sb="0" eb="2">
      <t>サカモト</t>
    </rPh>
    <rPh sb="2" eb="3">
      <t>ユウ</t>
    </rPh>
    <rPh sb="3" eb="4">
      <t>ユキ</t>
    </rPh>
    <rPh sb="4" eb="5">
      <t>スケ</t>
    </rPh>
    <phoneticPr fontId="1"/>
  </si>
  <si>
    <t>C1111</t>
    <phoneticPr fontId="1"/>
  </si>
  <si>
    <t>埼玉11</t>
    <rPh sb="0" eb="2">
      <t>サイタマ</t>
    </rPh>
    <phoneticPr fontId="1"/>
  </si>
  <si>
    <t>C111101</t>
    <phoneticPr fontId="1"/>
  </si>
  <si>
    <t>C111103</t>
    <phoneticPr fontId="1"/>
  </si>
  <si>
    <t>三角創太</t>
    <rPh sb="0" eb="2">
      <t>ミスミ</t>
    </rPh>
    <rPh sb="2" eb="4">
      <t>ソウタ</t>
    </rPh>
    <phoneticPr fontId="1"/>
  </si>
  <si>
    <t>小泉龍司</t>
    <rPh sb="0" eb="2">
      <t>コイズミ</t>
    </rPh>
    <rPh sb="2" eb="4">
      <t>リュウジ</t>
    </rPh>
    <phoneticPr fontId="1"/>
  </si>
  <si>
    <t>C1112</t>
    <phoneticPr fontId="1"/>
  </si>
  <si>
    <t>埼玉12</t>
    <rPh sb="0" eb="2">
      <t>サイタマ</t>
    </rPh>
    <phoneticPr fontId="1"/>
  </si>
  <si>
    <t>C111201</t>
    <phoneticPr fontId="1"/>
  </si>
  <si>
    <t>森田俊和</t>
    <rPh sb="0" eb="2">
      <t>モリタ</t>
    </rPh>
    <rPh sb="2" eb="4">
      <t>トシカズ</t>
    </rPh>
    <phoneticPr fontId="1"/>
  </si>
  <si>
    <t>C111202</t>
    <phoneticPr fontId="1"/>
  </si>
  <si>
    <t>野中厚</t>
    <rPh sb="0" eb="2">
      <t>ノナカ</t>
    </rPh>
    <rPh sb="2" eb="3">
      <t>アツシ</t>
    </rPh>
    <phoneticPr fontId="1"/>
  </si>
  <si>
    <t>C1113</t>
    <phoneticPr fontId="1"/>
  </si>
  <si>
    <t>埼玉13</t>
    <rPh sb="0" eb="2">
      <t>サイタマ</t>
    </rPh>
    <phoneticPr fontId="1"/>
  </si>
  <si>
    <t>C111302</t>
    <phoneticPr fontId="1"/>
  </si>
  <si>
    <t>土屋品子</t>
    <rPh sb="0" eb="2">
      <t>ツチヤ</t>
    </rPh>
    <rPh sb="2" eb="4">
      <t>シナコ</t>
    </rPh>
    <phoneticPr fontId="1"/>
  </si>
  <si>
    <t>C1114</t>
    <phoneticPr fontId="1"/>
  </si>
  <si>
    <t>埼玉14</t>
    <rPh sb="0" eb="2">
      <t>サイタマ</t>
    </rPh>
    <phoneticPr fontId="1"/>
  </si>
  <si>
    <t>C111401</t>
    <phoneticPr fontId="1"/>
  </si>
  <si>
    <t>C111402</t>
    <phoneticPr fontId="1"/>
  </si>
  <si>
    <t>鈴木義弘</t>
    <rPh sb="0" eb="2">
      <t>スズキ</t>
    </rPh>
    <rPh sb="2" eb="4">
      <t>ヨシヒロ</t>
    </rPh>
    <phoneticPr fontId="1"/>
  </si>
  <si>
    <t>三ツ林裕巳</t>
    <rPh sb="0" eb="1">
      <t>サン</t>
    </rPh>
    <rPh sb="2" eb="3">
      <t>ハヤシ</t>
    </rPh>
    <rPh sb="3" eb="5">
      <t>ヒロミ</t>
    </rPh>
    <phoneticPr fontId="1"/>
  </si>
  <si>
    <t>C1115</t>
    <phoneticPr fontId="1"/>
  </si>
  <si>
    <t>埼玉15</t>
    <rPh sb="0" eb="2">
      <t>サイタマ</t>
    </rPh>
    <phoneticPr fontId="1"/>
  </si>
  <si>
    <t>C111501</t>
    <phoneticPr fontId="1"/>
  </si>
  <si>
    <t>田中良生</t>
    <rPh sb="0" eb="2">
      <t>タナカ</t>
    </rPh>
    <rPh sb="2" eb="4">
      <t>リョウセイ</t>
    </rPh>
    <phoneticPr fontId="1"/>
  </si>
  <si>
    <t>C12</t>
    <phoneticPr fontId="1"/>
  </si>
  <si>
    <t>C1201</t>
    <phoneticPr fontId="1"/>
  </si>
  <si>
    <t>千葉1</t>
    <rPh sb="0" eb="2">
      <t>チバ</t>
    </rPh>
    <phoneticPr fontId="1"/>
  </si>
  <si>
    <t>C120101</t>
    <phoneticPr fontId="1"/>
  </si>
  <si>
    <t>田嶋要</t>
    <rPh sb="0" eb="2">
      <t>タジマ</t>
    </rPh>
    <rPh sb="2" eb="3">
      <t>カナメ</t>
    </rPh>
    <phoneticPr fontId="1"/>
  </si>
  <si>
    <t>C120102</t>
    <phoneticPr fontId="1"/>
  </si>
  <si>
    <t>門山宏哲</t>
    <rPh sb="0" eb="2">
      <t>カドヤマ</t>
    </rPh>
    <rPh sb="2" eb="4">
      <t>ヒロアキ</t>
    </rPh>
    <phoneticPr fontId="1"/>
  </si>
  <si>
    <t>C1202</t>
    <phoneticPr fontId="1"/>
  </si>
  <si>
    <t>千葉2</t>
    <rPh sb="0" eb="2">
      <t>チバ</t>
    </rPh>
    <phoneticPr fontId="1"/>
  </si>
  <si>
    <t>小林鷹之</t>
    <rPh sb="0" eb="2">
      <t>コバヤシ</t>
    </rPh>
    <rPh sb="2" eb="4">
      <t>タカユキ</t>
    </rPh>
    <phoneticPr fontId="1"/>
  </si>
  <si>
    <t>C1203</t>
    <phoneticPr fontId="1"/>
  </si>
  <si>
    <t>千葉3</t>
    <rPh sb="0" eb="2">
      <t>チバ</t>
    </rPh>
    <phoneticPr fontId="1"/>
  </si>
  <si>
    <t>C120301</t>
    <phoneticPr fontId="1"/>
  </si>
  <si>
    <t>松野博一</t>
    <rPh sb="0" eb="2">
      <t>マツノ</t>
    </rPh>
    <rPh sb="2" eb="4">
      <t>ヒロカズ</t>
    </rPh>
    <phoneticPr fontId="1"/>
  </si>
  <si>
    <t>C120302</t>
    <phoneticPr fontId="1"/>
  </si>
  <si>
    <t>岡島一正</t>
    <rPh sb="0" eb="2">
      <t>オカジマ</t>
    </rPh>
    <rPh sb="2" eb="4">
      <t>カズマサ</t>
    </rPh>
    <phoneticPr fontId="1"/>
  </si>
  <si>
    <t>C1204</t>
    <phoneticPr fontId="1"/>
  </si>
  <si>
    <t>千葉4</t>
    <rPh sb="0" eb="2">
      <t>チバ</t>
    </rPh>
    <phoneticPr fontId="1"/>
  </si>
  <si>
    <t>C120401</t>
    <phoneticPr fontId="1"/>
  </si>
  <si>
    <t>野田佳彦</t>
    <rPh sb="0" eb="2">
      <t>ノダ</t>
    </rPh>
    <rPh sb="2" eb="4">
      <t>ヨシヒコ</t>
    </rPh>
    <phoneticPr fontId="1"/>
  </si>
  <si>
    <t>木村哲也</t>
    <rPh sb="0" eb="2">
      <t>キムラ</t>
    </rPh>
    <rPh sb="2" eb="4">
      <t>テツヤ</t>
    </rPh>
    <phoneticPr fontId="1"/>
  </si>
  <si>
    <t>C1205</t>
    <phoneticPr fontId="1"/>
  </si>
  <si>
    <t>千葉5</t>
    <rPh sb="0" eb="2">
      <t>チバ</t>
    </rPh>
    <phoneticPr fontId="1"/>
  </si>
  <si>
    <t>薗浦健太郎</t>
    <rPh sb="0" eb="2">
      <t>ソノウラ</t>
    </rPh>
    <rPh sb="2" eb="5">
      <t>ケンタロウ</t>
    </rPh>
    <phoneticPr fontId="1"/>
  </si>
  <si>
    <t>C1206</t>
    <phoneticPr fontId="1"/>
  </si>
  <si>
    <t>千葉6</t>
    <rPh sb="0" eb="2">
      <t>チバ</t>
    </rPh>
    <phoneticPr fontId="1"/>
  </si>
  <si>
    <t>C120602</t>
    <phoneticPr fontId="1"/>
  </si>
  <si>
    <t>生方幸夫</t>
    <rPh sb="0" eb="2">
      <t>ウブカタ</t>
    </rPh>
    <rPh sb="2" eb="4">
      <t>ユキオ</t>
    </rPh>
    <phoneticPr fontId="1"/>
  </si>
  <si>
    <t>渡辺博道</t>
    <rPh sb="0" eb="2">
      <t>ワタナベ</t>
    </rPh>
    <rPh sb="2" eb="4">
      <t>ヒロミチ</t>
    </rPh>
    <phoneticPr fontId="1"/>
  </si>
  <si>
    <t>C120604</t>
    <phoneticPr fontId="1"/>
  </si>
  <si>
    <t>C1207</t>
    <phoneticPr fontId="1"/>
  </si>
  <si>
    <t>千葉7</t>
    <rPh sb="0" eb="2">
      <t>チバ</t>
    </rPh>
    <phoneticPr fontId="1"/>
  </si>
  <si>
    <t>C120702</t>
    <phoneticPr fontId="1"/>
  </si>
  <si>
    <t>斎藤健</t>
    <rPh sb="0" eb="2">
      <t>サイトウ</t>
    </rPh>
    <rPh sb="2" eb="3">
      <t>ケン</t>
    </rPh>
    <phoneticPr fontId="1"/>
  </si>
  <si>
    <t>C1208</t>
    <phoneticPr fontId="1"/>
  </si>
  <si>
    <t>千葉8</t>
    <rPh sb="0" eb="2">
      <t>チバ</t>
    </rPh>
    <phoneticPr fontId="1"/>
  </si>
  <si>
    <t>桜田義孝</t>
    <rPh sb="0" eb="2">
      <t>サクラダ</t>
    </rPh>
    <rPh sb="2" eb="4">
      <t>ヨシタカ</t>
    </rPh>
    <phoneticPr fontId="1"/>
  </si>
  <si>
    <t>C120802</t>
    <phoneticPr fontId="1"/>
  </si>
  <si>
    <t>C1209</t>
    <phoneticPr fontId="1"/>
  </si>
  <si>
    <t>千葉9</t>
    <rPh sb="0" eb="2">
      <t>チバ</t>
    </rPh>
    <phoneticPr fontId="1"/>
  </si>
  <si>
    <t>C120901</t>
    <phoneticPr fontId="1"/>
  </si>
  <si>
    <t>秋本真利</t>
    <rPh sb="0" eb="2">
      <t>アキモト</t>
    </rPh>
    <rPh sb="2" eb="4">
      <t>マリ</t>
    </rPh>
    <phoneticPr fontId="1"/>
  </si>
  <si>
    <t>C120902</t>
    <phoneticPr fontId="1"/>
  </si>
  <si>
    <t>奥野総一郎</t>
    <rPh sb="0" eb="2">
      <t>オクノ</t>
    </rPh>
    <rPh sb="2" eb="5">
      <t>ソウイチロウ</t>
    </rPh>
    <phoneticPr fontId="1"/>
  </si>
  <si>
    <t>C1210</t>
    <phoneticPr fontId="1"/>
  </si>
  <si>
    <t>千葉10</t>
    <rPh sb="0" eb="2">
      <t>チバ</t>
    </rPh>
    <phoneticPr fontId="1"/>
  </si>
  <si>
    <t>林幹雄</t>
    <rPh sb="0" eb="1">
      <t>ハヤシ</t>
    </rPh>
    <rPh sb="1" eb="2">
      <t>ミキ</t>
    </rPh>
    <rPh sb="2" eb="3">
      <t>オス</t>
    </rPh>
    <phoneticPr fontId="1"/>
  </si>
  <si>
    <t>C121003</t>
    <phoneticPr fontId="1"/>
  </si>
  <si>
    <t>谷田川元</t>
    <rPh sb="0" eb="3">
      <t>ヤタガワ</t>
    </rPh>
    <rPh sb="3" eb="4">
      <t>モト</t>
    </rPh>
    <phoneticPr fontId="1"/>
  </si>
  <si>
    <t>C1211</t>
    <phoneticPr fontId="1"/>
  </si>
  <si>
    <t>千葉11</t>
    <rPh sb="0" eb="2">
      <t>チバ</t>
    </rPh>
    <phoneticPr fontId="1"/>
  </si>
  <si>
    <t>C121101</t>
    <phoneticPr fontId="1"/>
  </si>
  <si>
    <t>多ケ谷亮</t>
    <rPh sb="0" eb="3">
      <t>タガヤ</t>
    </rPh>
    <rPh sb="3" eb="4">
      <t>リョウ</t>
    </rPh>
    <phoneticPr fontId="1"/>
  </si>
  <si>
    <t>C121102</t>
    <phoneticPr fontId="1"/>
  </si>
  <si>
    <t>森英介</t>
    <rPh sb="0" eb="1">
      <t>モリ</t>
    </rPh>
    <rPh sb="1" eb="3">
      <t>エイスケ</t>
    </rPh>
    <phoneticPr fontId="1"/>
  </si>
  <si>
    <t>C121103</t>
    <phoneticPr fontId="1"/>
  </si>
  <si>
    <t>椎名史明</t>
    <rPh sb="0" eb="2">
      <t>シイナ</t>
    </rPh>
    <rPh sb="2" eb="4">
      <t>フミアキ</t>
    </rPh>
    <phoneticPr fontId="1"/>
  </si>
  <si>
    <t>C1212</t>
    <phoneticPr fontId="1"/>
  </si>
  <si>
    <t>千葉12</t>
    <rPh sb="0" eb="2">
      <t>チバ</t>
    </rPh>
    <phoneticPr fontId="1"/>
  </si>
  <si>
    <t>C121202</t>
    <phoneticPr fontId="1"/>
  </si>
  <si>
    <t>浜田靖一</t>
    <rPh sb="0" eb="2">
      <t>ハマダ</t>
    </rPh>
    <rPh sb="2" eb="4">
      <t>ヤスカズ</t>
    </rPh>
    <phoneticPr fontId="1"/>
  </si>
  <si>
    <t>C121203</t>
    <phoneticPr fontId="1"/>
  </si>
  <si>
    <t>樋高剛</t>
    <rPh sb="0" eb="2">
      <t>ヒダカ</t>
    </rPh>
    <rPh sb="2" eb="3">
      <t>ツヨシ</t>
    </rPh>
    <phoneticPr fontId="1"/>
  </si>
  <si>
    <t>C1213</t>
    <phoneticPr fontId="1"/>
  </si>
  <si>
    <t>千葉13</t>
    <rPh sb="0" eb="2">
      <t>チバ</t>
    </rPh>
    <phoneticPr fontId="1"/>
  </si>
  <si>
    <t>C121301</t>
    <phoneticPr fontId="1"/>
  </si>
  <si>
    <t>宮川伸</t>
    <rPh sb="0" eb="2">
      <t>ミヤガワ</t>
    </rPh>
    <rPh sb="2" eb="3">
      <t>ノ</t>
    </rPh>
    <phoneticPr fontId="1"/>
  </si>
  <si>
    <t>C13</t>
    <phoneticPr fontId="1"/>
  </si>
  <si>
    <t>C1301</t>
    <phoneticPr fontId="1"/>
  </si>
  <si>
    <t>東京1</t>
    <rPh sb="0" eb="2">
      <t>トウキョウ</t>
    </rPh>
    <phoneticPr fontId="1"/>
  </si>
  <si>
    <t>C130101</t>
    <phoneticPr fontId="1"/>
  </si>
  <si>
    <t>C130103</t>
    <phoneticPr fontId="1"/>
  </si>
  <si>
    <t>山田美樹</t>
    <rPh sb="0" eb="2">
      <t>ヤマダ</t>
    </rPh>
    <rPh sb="2" eb="4">
      <t>ミキ</t>
    </rPh>
    <phoneticPr fontId="1"/>
  </si>
  <si>
    <t>海江田万里</t>
    <rPh sb="0" eb="3">
      <t>カイエダ</t>
    </rPh>
    <rPh sb="3" eb="5">
      <t>バンリ</t>
    </rPh>
    <phoneticPr fontId="1"/>
  </si>
  <si>
    <t>C1302</t>
    <phoneticPr fontId="1"/>
  </si>
  <si>
    <t>東京2</t>
    <rPh sb="0" eb="2">
      <t>トウキョウ</t>
    </rPh>
    <phoneticPr fontId="1"/>
  </si>
  <si>
    <t>C130201</t>
    <phoneticPr fontId="1"/>
  </si>
  <si>
    <t>辻清人</t>
    <rPh sb="0" eb="1">
      <t>ツジ</t>
    </rPh>
    <rPh sb="1" eb="3">
      <t>キヨト</t>
    </rPh>
    <phoneticPr fontId="1"/>
  </si>
  <si>
    <t>C130202</t>
    <phoneticPr fontId="1"/>
  </si>
  <si>
    <t>松尾明弘</t>
    <rPh sb="0" eb="2">
      <t>マツオ</t>
    </rPh>
    <rPh sb="2" eb="4">
      <t>アキヒロ</t>
    </rPh>
    <phoneticPr fontId="1"/>
  </si>
  <si>
    <t>C1303</t>
    <phoneticPr fontId="1"/>
  </si>
  <si>
    <t>東京3</t>
    <rPh sb="0" eb="2">
      <t>トウキョウ</t>
    </rPh>
    <phoneticPr fontId="1"/>
  </si>
  <si>
    <t>香西克介</t>
    <rPh sb="0" eb="2">
      <t>コウサイ</t>
    </rPh>
    <rPh sb="2" eb="4">
      <t>カツスケ</t>
    </rPh>
    <phoneticPr fontId="1"/>
  </si>
  <si>
    <t>C130302</t>
    <phoneticPr fontId="1"/>
  </si>
  <si>
    <t>石原宏高</t>
    <rPh sb="0" eb="2">
      <t>イシハラ</t>
    </rPh>
    <rPh sb="2" eb="4">
      <t>ヒロタカ</t>
    </rPh>
    <phoneticPr fontId="1"/>
  </si>
  <si>
    <t>松原仁</t>
    <rPh sb="0" eb="2">
      <t>マツバラ</t>
    </rPh>
    <rPh sb="2" eb="3">
      <t>ジン</t>
    </rPh>
    <phoneticPr fontId="1"/>
  </si>
  <si>
    <t>C1304</t>
    <phoneticPr fontId="1"/>
  </si>
  <si>
    <t>東京4</t>
    <rPh sb="0" eb="2">
      <t>トウキョウ</t>
    </rPh>
    <phoneticPr fontId="1"/>
  </si>
  <si>
    <t>C130402</t>
    <phoneticPr fontId="1"/>
  </si>
  <si>
    <t>平将明</t>
    <rPh sb="0" eb="1">
      <t>タイラ</t>
    </rPh>
    <rPh sb="1" eb="3">
      <t>マサアキ</t>
    </rPh>
    <phoneticPr fontId="1"/>
  </si>
  <si>
    <t>C1305</t>
    <phoneticPr fontId="1"/>
  </si>
  <si>
    <t>東京5</t>
    <rPh sb="0" eb="2">
      <t>トウキョウ</t>
    </rPh>
    <phoneticPr fontId="1"/>
  </si>
  <si>
    <t>C130501</t>
    <phoneticPr fontId="1"/>
  </si>
  <si>
    <t>手塚仁雄</t>
    <rPh sb="0" eb="2">
      <t>テヅカ</t>
    </rPh>
    <rPh sb="2" eb="4">
      <t>ヨシオ</t>
    </rPh>
    <phoneticPr fontId="1"/>
  </si>
  <si>
    <t>C130502</t>
    <phoneticPr fontId="1"/>
  </si>
  <si>
    <t>若宮健嗣</t>
    <rPh sb="0" eb="2">
      <t>ワカミヤ</t>
    </rPh>
    <rPh sb="2" eb="4">
      <t>ケンジ</t>
    </rPh>
    <phoneticPr fontId="1"/>
  </si>
  <si>
    <t>C1306</t>
    <phoneticPr fontId="1"/>
  </si>
  <si>
    <t>東京6</t>
    <rPh sb="0" eb="2">
      <t>トウキョウ</t>
    </rPh>
    <phoneticPr fontId="1"/>
  </si>
  <si>
    <t>C130601</t>
    <phoneticPr fontId="1"/>
  </si>
  <si>
    <t>越智隆雄</t>
    <rPh sb="0" eb="2">
      <t>オチ</t>
    </rPh>
    <rPh sb="2" eb="4">
      <t>タカオ</t>
    </rPh>
    <phoneticPr fontId="1"/>
  </si>
  <si>
    <t>落合貴之</t>
    <rPh sb="0" eb="2">
      <t>オチアイ</t>
    </rPh>
    <rPh sb="2" eb="4">
      <t>タカユキ</t>
    </rPh>
    <phoneticPr fontId="1"/>
  </si>
  <si>
    <t>C130603</t>
    <phoneticPr fontId="1"/>
  </si>
  <si>
    <t>C1307</t>
    <phoneticPr fontId="1"/>
  </si>
  <si>
    <t>東京7</t>
    <rPh sb="0" eb="2">
      <t>トウキョウ</t>
    </rPh>
    <phoneticPr fontId="1"/>
  </si>
  <si>
    <t>松本文明</t>
    <rPh sb="0" eb="2">
      <t>マツモト</t>
    </rPh>
    <rPh sb="2" eb="4">
      <t>フミアキ</t>
    </rPh>
    <phoneticPr fontId="1"/>
  </si>
  <si>
    <t>C130702</t>
    <phoneticPr fontId="1"/>
  </si>
  <si>
    <t>長妻昭</t>
    <rPh sb="0" eb="2">
      <t>ナガツマ</t>
    </rPh>
    <rPh sb="2" eb="3">
      <t>アキラ</t>
    </rPh>
    <phoneticPr fontId="1"/>
  </si>
  <si>
    <t>C130703</t>
    <phoneticPr fontId="1"/>
  </si>
  <si>
    <t>C1308</t>
    <phoneticPr fontId="1"/>
  </si>
  <si>
    <t>東京8</t>
    <rPh sb="0" eb="2">
      <t>トウキョウ</t>
    </rPh>
    <phoneticPr fontId="1"/>
  </si>
  <si>
    <t>C130801</t>
    <phoneticPr fontId="1"/>
  </si>
  <si>
    <t>木内孝胤</t>
    <rPh sb="0" eb="2">
      <t>キウチ</t>
    </rPh>
    <rPh sb="2" eb="4">
      <t>タカタネ</t>
    </rPh>
    <phoneticPr fontId="1"/>
  </si>
  <si>
    <t>C130802</t>
    <phoneticPr fontId="1"/>
  </si>
  <si>
    <t>吉田晴美</t>
    <rPh sb="0" eb="2">
      <t>ヨシダ</t>
    </rPh>
    <rPh sb="2" eb="4">
      <t>ハルミ</t>
    </rPh>
    <phoneticPr fontId="1"/>
  </si>
  <si>
    <t>石原伸晃</t>
    <rPh sb="0" eb="2">
      <t>イシハラ</t>
    </rPh>
    <rPh sb="2" eb="4">
      <t>ノブテル</t>
    </rPh>
    <phoneticPr fontId="1"/>
  </si>
  <si>
    <t>C1309</t>
    <phoneticPr fontId="1"/>
  </si>
  <si>
    <t>東京9</t>
    <rPh sb="0" eb="2">
      <t>トウキョウ</t>
    </rPh>
    <phoneticPr fontId="1"/>
  </si>
  <si>
    <t>C1310</t>
    <phoneticPr fontId="1"/>
  </si>
  <si>
    <t>東京10</t>
    <rPh sb="0" eb="2">
      <t>トウキョウ</t>
    </rPh>
    <phoneticPr fontId="1"/>
  </si>
  <si>
    <t>C131001</t>
    <phoneticPr fontId="1"/>
  </si>
  <si>
    <t>C131002</t>
    <phoneticPr fontId="1"/>
  </si>
  <si>
    <t>鈴木庸介</t>
    <rPh sb="0" eb="2">
      <t>スズキ</t>
    </rPh>
    <rPh sb="2" eb="4">
      <t>ヨウスケ</t>
    </rPh>
    <phoneticPr fontId="1"/>
  </si>
  <si>
    <t>C131003</t>
    <phoneticPr fontId="1"/>
  </si>
  <si>
    <t>鈴木隼人</t>
    <rPh sb="0" eb="2">
      <t>スズキ</t>
    </rPh>
    <rPh sb="2" eb="4">
      <t>ハヤト</t>
    </rPh>
    <phoneticPr fontId="1"/>
  </si>
  <si>
    <t>小山徹</t>
    <rPh sb="0" eb="2">
      <t>コヤマ</t>
    </rPh>
    <rPh sb="2" eb="3">
      <t>トオル</t>
    </rPh>
    <phoneticPr fontId="1"/>
  </si>
  <si>
    <t>C1311</t>
    <phoneticPr fontId="1"/>
  </si>
  <si>
    <t>東京11</t>
    <rPh sb="0" eb="2">
      <t>トウキョウ</t>
    </rPh>
    <phoneticPr fontId="1"/>
  </si>
  <si>
    <t>C131101</t>
    <phoneticPr fontId="1"/>
  </si>
  <si>
    <t>下村博文</t>
    <rPh sb="0" eb="2">
      <t>シモムラ</t>
    </rPh>
    <rPh sb="2" eb="4">
      <t>ハクブン</t>
    </rPh>
    <phoneticPr fontId="1"/>
  </si>
  <si>
    <t>C1312</t>
    <phoneticPr fontId="1"/>
  </si>
  <si>
    <t>東京12</t>
    <rPh sb="0" eb="2">
      <t>トウキョウ</t>
    </rPh>
    <phoneticPr fontId="1"/>
  </si>
  <si>
    <t>池内沙織</t>
    <rPh sb="0" eb="2">
      <t>イケウチ</t>
    </rPh>
    <rPh sb="2" eb="4">
      <t>サオリ</t>
    </rPh>
    <phoneticPr fontId="1"/>
  </si>
  <si>
    <t>C131203</t>
    <phoneticPr fontId="1"/>
  </si>
  <si>
    <t>C1313</t>
    <phoneticPr fontId="1"/>
  </si>
  <si>
    <t>東京13</t>
    <rPh sb="0" eb="2">
      <t>トウキョウ</t>
    </rPh>
    <phoneticPr fontId="1"/>
  </si>
  <si>
    <t>北條智彦</t>
    <rPh sb="0" eb="2">
      <t>キタジョウ</t>
    </rPh>
    <rPh sb="2" eb="4">
      <t>トモヒコ</t>
    </rPh>
    <phoneticPr fontId="1"/>
  </si>
  <si>
    <t>C1314</t>
    <phoneticPr fontId="1"/>
  </si>
  <si>
    <t>東京14</t>
    <rPh sb="0" eb="2">
      <t>トウキョウ</t>
    </rPh>
    <phoneticPr fontId="1"/>
  </si>
  <si>
    <t>C131401</t>
    <phoneticPr fontId="1"/>
  </si>
  <si>
    <t>C131402</t>
    <phoneticPr fontId="1"/>
  </si>
  <si>
    <t>松島みどり</t>
    <rPh sb="0" eb="2">
      <t>マツシマ</t>
    </rPh>
    <phoneticPr fontId="1"/>
  </si>
  <si>
    <t>大塚紀久雄</t>
    <rPh sb="0" eb="2">
      <t>オオツカ</t>
    </rPh>
    <rPh sb="2" eb="5">
      <t>キクオ</t>
    </rPh>
    <phoneticPr fontId="1"/>
  </si>
  <si>
    <t>C1315</t>
    <phoneticPr fontId="1"/>
  </si>
  <si>
    <t>東京15</t>
    <rPh sb="0" eb="2">
      <t>トウキョウ</t>
    </rPh>
    <phoneticPr fontId="1"/>
  </si>
  <si>
    <t>柿沢未途</t>
    <rPh sb="0" eb="2">
      <t>カキサワ</t>
    </rPh>
    <rPh sb="2" eb="3">
      <t>イマ</t>
    </rPh>
    <rPh sb="3" eb="4">
      <t>ミチ</t>
    </rPh>
    <phoneticPr fontId="1"/>
  </si>
  <si>
    <t>C131503</t>
    <phoneticPr fontId="1"/>
  </si>
  <si>
    <t>猪野隆</t>
    <rPh sb="0" eb="1">
      <t>イノシシ</t>
    </rPh>
    <rPh sb="1" eb="2">
      <t>ノ</t>
    </rPh>
    <rPh sb="2" eb="3">
      <t>タカシ</t>
    </rPh>
    <phoneticPr fontId="1"/>
  </si>
  <si>
    <t>(無所属)</t>
    <phoneticPr fontId="1"/>
  </si>
  <si>
    <t>C131504</t>
    <phoneticPr fontId="1"/>
  </si>
  <si>
    <t>C1316</t>
    <phoneticPr fontId="1"/>
  </si>
  <si>
    <t>東京16</t>
    <rPh sb="0" eb="2">
      <t>トウキョウ</t>
    </rPh>
    <phoneticPr fontId="1"/>
  </si>
  <si>
    <t>大西英男</t>
    <rPh sb="0" eb="2">
      <t>オオニシ</t>
    </rPh>
    <rPh sb="2" eb="4">
      <t>ヒデオ</t>
    </rPh>
    <phoneticPr fontId="1"/>
  </si>
  <si>
    <t>C1317</t>
    <phoneticPr fontId="1"/>
  </si>
  <si>
    <t>東京17</t>
    <rPh sb="0" eb="2">
      <t>トウキョウ</t>
    </rPh>
    <phoneticPr fontId="1"/>
  </si>
  <si>
    <t>新井杉生</t>
    <rPh sb="0" eb="2">
      <t>アライ</t>
    </rPh>
    <rPh sb="2" eb="4">
      <t>スギオ</t>
    </rPh>
    <phoneticPr fontId="1"/>
  </si>
  <si>
    <t>C131702</t>
    <phoneticPr fontId="1"/>
  </si>
  <si>
    <t>平沢勝栄</t>
    <rPh sb="0" eb="2">
      <t>ヒラサワ</t>
    </rPh>
    <rPh sb="2" eb="4">
      <t>カツエイ</t>
    </rPh>
    <phoneticPr fontId="1"/>
  </si>
  <si>
    <t>C131703</t>
    <phoneticPr fontId="1"/>
  </si>
  <si>
    <t>C1318</t>
    <phoneticPr fontId="1"/>
  </si>
  <si>
    <t>東京18</t>
    <rPh sb="0" eb="2">
      <t>トウキョウ</t>
    </rPh>
    <phoneticPr fontId="1"/>
  </si>
  <si>
    <t>菅直人</t>
    <rPh sb="0" eb="1">
      <t>カン</t>
    </rPh>
    <rPh sb="1" eb="3">
      <t>ナオト</t>
    </rPh>
    <phoneticPr fontId="1"/>
  </si>
  <si>
    <t>C131803</t>
    <phoneticPr fontId="1"/>
  </si>
  <si>
    <t>C1319</t>
    <phoneticPr fontId="1"/>
  </si>
  <si>
    <t>東京19</t>
    <rPh sb="0" eb="2">
      <t>トウキョウ</t>
    </rPh>
    <phoneticPr fontId="1"/>
  </si>
  <si>
    <t>C131901</t>
    <phoneticPr fontId="1"/>
  </si>
  <si>
    <t>C131902</t>
    <phoneticPr fontId="1"/>
  </si>
  <si>
    <t>松本洋平</t>
    <rPh sb="0" eb="2">
      <t>マツモト</t>
    </rPh>
    <rPh sb="2" eb="4">
      <t>ヨウヘイ</t>
    </rPh>
    <phoneticPr fontId="1"/>
  </si>
  <si>
    <t>末松義規</t>
    <rPh sb="0" eb="2">
      <t>スエマツ</t>
    </rPh>
    <rPh sb="2" eb="4">
      <t>ヨシノリ</t>
    </rPh>
    <phoneticPr fontId="1"/>
  </si>
  <si>
    <t>C1320</t>
    <phoneticPr fontId="1"/>
  </si>
  <si>
    <t>東京20</t>
    <rPh sb="0" eb="2">
      <t>トウキョウ</t>
    </rPh>
    <phoneticPr fontId="1"/>
  </si>
  <si>
    <t>木原誠二</t>
    <rPh sb="0" eb="2">
      <t>キハラ</t>
    </rPh>
    <rPh sb="2" eb="4">
      <t>セイジ</t>
    </rPh>
    <phoneticPr fontId="1"/>
  </si>
  <si>
    <t>C132002</t>
    <phoneticPr fontId="1"/>
  </si>
  <si>
    <t>C132003</t>
    <phoneticPr fontId="1"/>
  </si>
  <si>
    <t>宮本徹</t>
    <rPh sb="0" eb="2">
      <t>ミヤモト</t>
    </rPh>
    <rPh sb="2" eb="3">
      <t>トオル</t>
    </rPh>
    <phoneticPr fontId="1"/>
  </si>
  <si>
    <t>C1321</t>
    <phoneticPr fontId="1"/>
  </si>
  <si>
    <t>東京21</t>
    <rPh sb="0" eb="2">
      <t>トウキョウ</t>
    </rPh>
    <phoneticPr fontId="1"/>
  </si>
  <si>
    <t>C132103</t>
    <phoneticPr fontId="1"/>
  </si>
  <si>
    <t>小田原潔</t>
    <rPh sb="0" eb="3">
      <t>オダワラ</t>
    </rPh>
    <rPh sb="3" eb="4">
      <t>キヨシ</t>
    </rPh>
    <phoneticPr fontId="1"/>
  </si>
  <si>
    <t>C1322</t>
    <phoneticPr fontId="1"/>
  </si>
  <si>
    <t>東京22</t>
    <rPh sb="0" eb="2">
      <t>トウキョウ</t>
    </rPh>
    <phoneticPr fontId="1"/>
  </si>
  <si>
    <t>C132201</t>
    <phoneticPr fontId="1"/>
  </si>
  <si>
    <t>山花郁夫</t>
    <rPh sb="0" eb="2">
      <t>ヤマハナ</t>
    </rPh>
    <rPh sb="2" eb="4">
      <t>イクオ</t>
    </rPh>
    <phoneticPr fontId="1"/>
  </si>
  <si>
    <t>C132204</t>
    <phoneticPr fontId="1"/>
  </si>
  <si>
    <t>C1323</t>
    <phoneticPr fontId="1"/>
  </si>
  <si>
    <t>東京23</t>
    <rPh sb="0" eb="2">
      <t>トウキョウ</t>
    </rPh>
    <phoneticPr fontId="1"/>
  </si>
  <si>
    <t>C132301</t>
    <phoneticPr fontId="1"/>
  </si>
  <si>
    <t>C132302</t>
    <phoneticPr fontId="1"/>
  </si>
  <si>
    <t>小倉将信</t>
    <rPh sb="0" eb="2">
      <t>オグラ</t>
    </rPh>
    <rPh sb="2" eb="4">
      <t>マサノブ</t>
    </rPh>
    <phoneticPr fontId="1"/>
  </si>
  <si>
    <t>伊藤俊輔</t>
    <rPh sb="0" eb="2">
      <t>イトウ</t>
    </rPh>
    <rPh sb="2" eb="4">
      <t>シュンスケ</t>
    </rPh>
    <phoneticPr fontId="1"/>
  </si>
  <si>
    <t>C1324</t>
    <phoneticPr fontId="1"/>
  </si>
  <si>
    <t>東京24</t>
    <rPh sb="0" eb="2">
      <t>トウキョウ</t>
    </rPh>
    <phoneticPr fontId="1"/>
  </si>
  <si>
    <t>萩生田光一</t>
    <rPh sb="0" eb="3">
      <t>ハギュウダ</t>
    </rPh>
    <rPh sb="3" eb="5">
      <t>コウイチ</t>
    </rPh>
    <phoneticPr fontId="1"/>
  </si>
  <si>
    <t>C132404</t>
    <phoneticPr fontId="1"/>
  </si>
  <si>
    <t>C1325</t>
    <phoneticPr fontId="1"/>
  </si>
  <si>
    <t>東京25</t>
    <rPh sb="0" eb="2">
      <t>トウキョウ</t>
    </rPh>
    <phoneticPr fontId="1"/>
  </si>
  <si>
    <t>C132502</t>
    <phoneticPr fontId="1"/>
  </si>
  <si>
    <t>井上信治</t>
    <rPh sb="0" eb="2">
      <t>イノウエ</t>
    </rPh>
    <rPh sb="2" eb="4">
      <t>ノブハル</t>
    </rPh>
    <phoneticPr fontId="1"/>
  </si>
  <si>
    <t>C14</t>
    <phoneticPr fontId="1"/>
  </si>
  <si>
    <t>C1401</t>
    <phoneticPr fontId="1"/>
  </si>
  <si>
    <t>神奈川1</t>
    <rPh sb="0" eb="3">
      <t>カナガワ</t>
    </rPh>
    <phoneticPr fontId="1"/>
  </si>
  <si>
    <t>松本純</t>
    <rPh sb="0" eb="2">
      <t>マツモト</t>
    </rPh>
    <rPh sb="2" eb="3">
      <t>ジュン</t>
    </rPh>
    <phoneticPr fontId="1"/>
  </si>
  <si>
    <t>C140102</t>
    <phoneticPr fontId="1"/>
  </si>
  <si>
    <t>C140103</t>
    <phoneticPr fontId="1"/>
  </si>
  <si>
    <t>篠原豪</t>
    <rPh sb="0" eb="2">
      <t>シノハラ</t>
    </rPh>
    <rPh sb="2" eb="3">
      <t>ゴウ</t>
    </rPh>
    <phoneticPr fontId="1"/>
  </si>
  <si>
    <t>C1402</t>
    <phoneticPr fontId="1"/>
  </si>
  <si>
    <t>神奈川2</t>
    <rPh sb="0" eb="3">
      <t>カナガワ</t>
    </rPh>
    <phoneticPr fontId="1"/>
  </si>
  <si>
    <t>C140202</t>
    <phoneticPr fontId="1"/>
  </si>
  <si>
    <t>菅義偉</t>
    <rPh sb="0" eb="1">
      <t>スガ</t>
    </rPh>
    <rPh sb="1" eb="3">
      <t>ヨシヒデ</t>
    </rPh>
    <phoneticPr fontId="1"/>
  </si>
  <si>
    <t>C1403</t>
    <phoneticPr fontId="1"/>
  </si>
  <si>
    <t>神奈川3</t>
    <rPh sb="0" eb="3">
      <t>カナガワ</t>
    </rPh>
    <phoneticPr fontId="1"/>
  </si>
  <si>
    <t>C1404</t>
    <phoneticPr fontId="1"/>
  </si>
  <si>
    <t>神奈川4</t>
    <rPh sb="0" eb="3">
      <t>カナガワ</t>
    </rPh>
    <phoneticPr fontId="1"/>
  </si>
  <si>
    <t>C140401</t>
    <phoneticPr fontId="1"/>
  </si>
  <si>
    <t>山本朋広</t>
    <rPh sb="0" eb="2">
      <t>ヤマモト</t>
    </rPh>
    <rPh sb="2" eb="4">
      <t>トモヒロ</t>
    </rPh>
    <phoneticPr fontId="1"/>
  </si>
  <si>
    <t>C140402</t>
    <phoneticPr fontId="1"/>
  </si>
  <si>
    <t>早稲田夕季</t>
    <rPh sb="0" eb="3">
      <t>ワセダ</t>
    </rPh>
    <rPh sb="3" eb="5">
      <t>ユウキ</t>
    </rPh>
    <phoneticPr fontId="1"/>
  </si>
  <si>
    <t>C140403</t>
    <phoneticPr fontId="1"/>
  </si>
  <si>
    <t>浅尾慶一郎</t>
    <rPh sb="0" eb="2">
      <t>アサオ</t>
    </rPh>
    <rPh sb="2" eb="5">
      <t>ケイイチロウ</t>
    </rPh>
    <phoneticPr fontId="1"/>
  </si>
  <si>
    <t>C1405</t>
    <phoneticPr fontId="1"/>
  </si>
  <si>
    <t>神奈川5</t>
    <rPh sb="0" eb="3">
      <t>カナガワ</t>
    </rPh>
    <phoneticPr fontId="1"/>
  </si>
  <si>
    <t>坂井学</t>
    <rPh sb="0" eb="2">
      <t>サカイ</t>
    </rPh>
    <rPh sb="2" eb="3">
      <t>マナブ</t>
    </rPh>
    <phoneticPr fontId="1"/>
  </si>
  <si>
    <t>C140502</t>
    <phoneticPr fontId="1"/>
  </si>
  <si>
    <t>C1406</t>
    <phoneticPr fontId="1"/>
  </si>
  <si>
    <t>神奈川6</t>
    <rPh sb="0" eb="3">
      <t>カナガワ</t>
    </rPh>
    <phoneticPr fontId="1"/>
  </si>
  <si>
    <t>C140601</t>
    <phoneticPr fontId="1"/>
  </si>
  <si>
    <t>串田誠一</t>
    <rPh sb="0" eb="2">
      <t>クシダ</t>
    </rPh>
    <rPh sb="2" eb="4">
      <t>セイイチ</t>
    </rPh>
    <phoneticPr fontId="1"/>
  </si>
  <si>
    <t>C140602</t>
    <phoneticPr fontId="1"/>
  </si>
  <si>
    <t>青柳陽一郎</t>
    <rPh sb="0" eb="2">
      <t>アオヤナギ</t>
    </rPh>
    <rPh sb="2" eb="3">
      <t>ヨウ</t>
    </rPh>
    <rPh sb="3" eb="5">
      <t>イチロウ</t>
    </rPh>
    <phoneticPr fontId="1"/>
  </si>
  <si>
    <t>C1407</t>
    <phoneticPr fontId="1"/>
  </si>
  <si>
    <t>神奈川7</t>
    <rPh sb="0" eb="3">
      <t>カナガワ</t>
    </rPh>
    <phoneticPr fontId="1"/>
  </si>
  <si>
    <t>C140701</t>
    <phoneticPr fontId="1"/>
  </si>
  <si>
    <t>鈴木馨祐</t>
    <rPh sb="0" eb="2">
      <t>スズキ</t>
    </rPh>
    <rPh sb="2" eb="3">
      <t>カオル</t>
    </rPh>
    <rPh sb="3" eb="4">
      <t>ユウ</t>
    </rPh>
    <phoneticPr fontId="1"/>
  </si>
  <si>
    <t>C140702</t>
    <phoneticPr fontId="1"/>
  </si>
  <si>
    <t>中谷一馬</t>
    <rPh sb="0" eb="2">
      <t>ナカタニ</t>
    </rPh>
    <rPh sb="2" eb="4">
      <t>カズマ</t>
    </rPh>
    <phoneticPr fontId="1"/>
  </si>
  <si>
    <t>C1408</t>
    <phoneticPr fontId="1"/>
  </si>
  <si>
    <t>神奈川8</t>
    <rPh sb="0" eb="3">
      <t>カナガワ</t>
    </rPh>
    <phoneticPr fontId="1"/>
  </si>
  <si>
    <t>C140801</t>
    <phoneticPr fontId="1"/>
  </si>
  <si>
    <t>江田憲司</t>
    <rPh sb="0" eb="2">
      <t>エダ</t>
    </rPh>
    <rPh sb="2" eb="4">
      <t>ケンジ</t>
    </rPh>
    <phoneticPr fontId="1"/>
  </si>
  <si>
    <t>三谷英弘</t>
    <rPh sb="0" eb="2">
      <t>ミタニ</t>
    </rPh>
    <rPh sb="2" eb="4">
      <t>ヒデヒロ</t>
    </rPh>
    <phoneticPr fontId="1"/>
  </si>
  <si>
    <t>C1409</t>
    <phoneticPr fontId="1"/>
  </si>
  <si>
    <t>神奈川9</t>
    <rPh sb="0" eb="3">
      <t>カナガワ</t>
    </rPh>
    <phoneticPr fontId="1"/>
  </si>
  <si>
    <t>C140901</t>
    <phoneticPr fontId="1"/>
  </si>
  <si>
    <t>斎藤温</t>
    <rPh sb="0" eb="2">
      <t>サイトウ</t>
    </rPh>
    <rPh sb="2" eb="3">
      <t>アタタ</t>
    </rPh>
    <phoneticPr fontId="1"/>
  </si>
  <si>
    <t>C140902</t>
    <phoneticPr fontId="1"/>
  </si>
  <si>
    <t>中山展宏</t>
    <rPh sb="0" eb="2">
      <t>ナカヤマ</t>
    </rPh>
    <rPh sb="2" eb="3">
      <t>テン</t>
    </rPh>
    <rPh sb="3" eb="4">
      <t>ヒロシ</t>
    </rPh>
    <phoneticPr fontId="1"/>
  </si>
  <si>
    <t>C140903</t>
    <phoneticPr fontId="1"/>
  </si>
  <si>
    <t>笠浩史</t>
    <rPh sb="0" eb="1">
      <t>カサ</t>
    </rPh>
    <rPh sb="1" eb="3">
      <t>ヒロシ</t>
    </rPh>
    <phoneticPr fontId="1"/>
  </si>
  <si>
    <t>C1410</t>
    <phoneticPr fontId="1"/>
  </si>
  <si>
    <t>神奈川10</t>
    <rPh sb="0" eb="3">
      <t>カナガワ</t>
    </rPh>
    <phoneticPr fontId="1"/>
  </si>
  <si>
    <t>C141002</t>
    <phoneticPr fontId="1"/>
  </si>
  <si>
    <t>畑野君枝</t>
    <rPh sb="0" eb="2">
      <t>ハタノ</t>
    </rPh>
    <rPh sb="2" eb="4">
      <t>キミエ</t>
    </rPh>
    <phoneticPr fontId="1"/>
  </si>
  <si>
    <t>C141003</t>
    <phoneticPr fontId="1"/>
  </si>
  <si>
    <t>田中和徳</t>
    <rPh sb="0" eb="2">
      <t>タナカ</t>
    </rPh>
    <rPh sb="2" eb="4">
      <t>カズノリ</t>
    </rPh>
    <phoneticPr fontId="1"/>
  </si>
  <si>
    <t>C1411</t>
    <phoneticPr fontId="1"/>
  </si>
  <si>
    <t>神奈川11</t>
    <rPh sb="0" eb="3">
      <t>カナガワ</t>
    </rPh>
    <phoneticPr fontId="1"/>
  </si>
  <si>
    <t>C141102</t>
    <phoneticPr fontId="1"/>
  </si>
  <si>
    <t>小泉進次郎</t>
    <rPh sb="0" eb="2">
      <t>コイズミ</t>
    </rPh>
    <rPh sb="2" eb="3">
      <t>ススム</t>
    </rPh>
    <rPh sb="3" eb="5">
      <t>ジロウ</t>
    </rPh>
    <phoneticPr fontId="1"/>
  </si>
  <si>
    <t>C1412</t>
    <phoneticPr fontId="1"/>
  </si>
  <si>
    <t>神奈川12</t>
    <rPh sb="0" eb="3">
      <t>カナガワ</t>
    </rPh>
    <phoneticPr fontId="1"/>
  </si>
  <si>
    <t>C141201</t>
    <phoneticPr fontId="1"/>
  </si>
  <si>
    <t>C141202</t>
    <phoneticPr fontId="1"/>
  </si>
  <si>
    <t>星野剛士</t>
    <rPh sb="0" eb="2">
      <t>ホシノ</t>
    </rPh>
    <rPh sb="2" eb="3">
      <t>ツヨシ</t>
    </rPh>
    <rPh sb="3" eb="4">
      <t>サムライ</t>
    </rPh>
    <phoneticPr fontId="1"/>
  </si>
  <si>
    <t>阿部知子</t>
    <rPh sb="0" eb="2">
      <t>アベ</t>
    </rPh>
    <rPh sb="2" eb="4">
      <t>トモコ</t>
    </rPh>
    <phoneticPr fontId="1"/>
  </si>
  <si>
    <t>C1413</t>
    <phoneticPr fontId="1"/>
  </si>
  <si>
    <t>神奈川13</t>
    <rPh sb="0" eb="3">
      <t>カナガワ</t>
    </rPh>
    <phoneticPr fontId="1"/>
  </si>
  <si>
    <t>C141301</t>
    <phoneticPr fontId="1"/>
  </si>
  <si>
    <t>甘利明</t>
    <rPh sb="0" eb="2">
      <t>アマリ</t>
    </rPh>
    <rPh sb="2" eb="3">
      <t>アキラ</t>
    </rPh>
    <phoneticPr fontId="1"/>
  </si>
  <si>
    <t>C141302</t>
    <phoneticPr fontId="1"/>
  </si>
  <si>
    <t>太栄志</t>
    <rPh sb="0" eb="1">
      <t>フト</t>
    </rPh>
    <rPh sb="1" eb="2">
      <t>サカエ</t>
    </rPh>
    <rPh sb="2" eb="3">
      <t>ココロザシ</t>
    </rPh>
    <phoneticPr fontId="1"/>
  </si>
  <si>
    <t>C1414</t>
    <phoneticPr fontId="1"/>
  </si>
  <si>
    <t>神奈川14</t>
    <rPh sb="0" eb="3">
      <t>カナガワ</t>
    </rPh>
    <phoneticPr fontId="1"/>
  </si>
  <si>
    <t>C141402</t>
    <phoneticPr fontId="1"/>
  </si>
  <si>
    <t>赤間二郎</t>
    <rPh sb="0" eb="2">
      <t>アカマ</t>
    </rPh>
    <rPh sb="2" eb="4">
      <t>ジロウ</t>
    </rPh>
    <phoneticPr fontId="1"/>
  </si>
  <si>
    <t>C1415</t>
    <phoneticPr fontId="1"/>
  </si>
  <si>
    <t>神奈川15</t>
    <rPh sb="0" eb="3">
      <t>カナガワ</t>
    </rPh>
    <phoneticPr fontId="1"/>
  </si>
  <si>
    <t>河野太郎</t>
    <rPh sb="0" eb="2">
      <t>コウノ</t>
    </rPh>
    <rPh sb="2" eb="4">
      <t>タロウ</t>
    </rPh>
    <phoneticPr fontId="1"/>
  </si>
  <si>
    <t>C141502</t>
    <phoneticPr fontId="1"/>
  </si>
  <si>
    <t>佐々木克己</t>
    <rPh sb="0" eb="3">
      <t>ササキ</t>
    </rPh>
    <rPh sb="3" eb="5">
      <t>カツミ</t>
    </rPh>
    <phoneticPr fontId="1"/>
  </si>
  <si>
    <t>C1416</t>
    <phoneticPr fontId="1"/>
  </si>
  <si>
    <t>神奈川16</t>
    <rPh sb="0" eb="3">
      <t>カナガワ</t>
    </rPh>
    <phoneticPr fontId="1"/>
  </si>
  <si>
    <t>C141601</t>
    <phoneticPr fontId="1"/>
  </si>
  <si>
    <t>義家弘介</t>
    <rPh sb="0" eb="2">
      <t>ヨシイエ</t>
    </rPh>
    <rPh sb="2" eb="4">
      <t>ヒロスケ</t>
    </rPh>
    <phoneticPr fontId="1"/>
  </si>
  <si>
    <t>C141602</t>
    <phoneticPr fontId="1"/>
  </si>
  <si>
    <t>後藤祐一</t>
    <rPh sb="0" eb="2">
      <t>ゴトウ</t>
    </rPh>
    <rPh sb="2" eb="4">
      <t>ユウイチ</t>
    </rPh>
    <phoneticPr fontId="1"/>
  </si>
  <si>
    <t>C1417</t>
    <phoneticPr fontId="1"/>
  </si>
  <si>
    <t>神奈川17</t>
    <rPh sb="0" eb="3">
      <t>カナガワ</t>
    </rPh>
    <phoneticPr fontId="1"/>
  </si>
  <si>
    <t>C141701</t>
    <phoneticPr fontId="1"/>
  </si>
  <si>
    <t>C141702</t>
    <phoneticPr fontId="1"/>
  </si>
  <si>
    <t>牧島かれん</t>
    <rPh sb="0" eb="2">
      <t>マキシマ</t>
    </rPh>
    <phoneticPr fontId="1"/>
  </si>
  <si>
    <t>神山洋介</t>
    <rPh sb="0" eb="2">
      <t>カミヤマ</t>
    </rPh>
    <rPh sb="2" eb="4">
      <t>ヨウスケ</t>
    </rPh>
    <phoneticPr fontId="1"/>
  </si>
  <si>
    <t>C1418</t>
    <phoneticPr fontId="1"/>
  </si>
  <si>
    <t>神奈川18</t>
    <rPh sb="0" eb="3">
      <t>カナガワ</t>
    </rPh>
    <phoneticPr fontId="1"/>
  </si>
  <si>
    <t>C141801</t>
    <phoneticPr fontId="1"/>
  </si>
  <si>
    <t>山際大志郎</t>
    <rPh sb="0" eb="2">
      <t>ヤマギワ</t>
    </rPh>
    <rPh sb="2" eb="5">
      <t>ダイシロウ</t>
    </rPh>
    <phoneticPr fontId="1"/>
  </si>
  <si>
    <t>三村和也</t>
    <rPh sb="0" eb="2">
      <t>ミムラ</t>
    </rPh>
    <rPh sb="2" eb="4">
      <t>カズヤ</t>
    </rPh>
    <phoneticPr fontId="1"/>
  </si>
  <si>
    <t>C141803</t>
    <phoneticPr fontId="1"/>
  </si>
  <si>
    <t>C15</t>
    <phoneticPr fontId="1"/>
  </si>
  <si>
    <t>C1501</t>
    <phoneticPr fontId="1"/>
  </si>
  <si>
    <t>新潟1</t>
    <rPh sb="0" eb="2">
      <t>ニイガタ</t>
    </rPh>
    <phoneticPr fontId="1"/>
  </si>
  <si>
    <t>西村智奈美</t>
    <rPh sb="0" eb="2">
      <t>ニシムラ</t>
    </rPh>
    <rPh sb="2" eb="5">
      <t>チナミ</t>
    </rPh>
    <phoneticPr fontId="1"/>
  </si>
  <si>
    <t>石崎徹</t>
    <rPh sb="0" eb="2">
      <t>イシザキ</t>
    </rPh>
    <rPh sb="2" eb="3">
      <t>トオル</t>
    </rPh>
    <phoneticPr fontId="1"/>
  </si>
  <si>
    <t>C1502</t>
    <phoneticPr fontId="1"/>
  </si>
  <si>
    <t>新潟2</t>
    <rPh sb="0" eb="2">
      <t>ニイガタ</t>
    </rPh>
    <phoneticPr fontId="1"/>
  </si>
  <si>
    <t>細田健一</t>
    <rPh sb="0" eb="2">
      <t>ホソダ</t>
    </rPh>
    <rPh sb="2" eb="4">
      <t>ケンイチ</t>
    </rPh>
    <phoneticPr fontId="1"/>
  </si>
  <si>
    <t>C150202</t>
    <phoneticPr fontId="1"/>
  </si>
  <si>
    <t>C1503</t>
    <phoneticPr fontId="1"/>
  </si>
  <si>
    <t>新潟3</t>
    <rPh sb="0" eb="2">
      <t>ニイガタ</t>
    </rPh>
    <phoneticPr fontId="1"/>
  </si>
  <si>
    <t>C150301</t>
    <phoneticPr fontId="1"/>
  </si>
  <si>
    <t>C150302</t>
    <phoneticPr fontId="1"/>
  </si>
  <si>
    <t>斎藤洋明</t>
    <rPh sb="0" eb="2">
      <t>サイトウ</t>
    </rPh>
    <rPh sb="2" eb="4">
      <t>ヒロアキ</t>
    </rPh>
    <phoneticPr fontId="1"/>
  </si>
  <si>
    <t>黒岩宇洋</t>
    <rPh sb="0" eb="2">
      <t>クロイワ</t>
    </rPh>
    <rPh sb="2" eb="4">
      <t>タカヒロ</t>
    </rPh>
    <phoneticPr fontId="1"/>
  </si>
  <si>
    <t>C1504</t>
    <phoneticPr fontId="1"/>
  </si>
  <si>
    <t>新潟4</t>
    <rPh sb="0" eb="2">
      <t>ニイガタ</t>
    </rPh>
    <phoneticPr fontId="1"/>
  </si>
  <si>
    <t>C150401</t>
    <phoneticPr fontId="1"/>
  </si>
  <si>
    <t>菊田真紀子</t>
    <rPh sb="0" eb="2">
      <t>キクタ</t>
    </rPh>
    <rPh sb="2" eb="5">
      <t>マキコ</t>
    </rPh>
    <phoneticPr fontId="1"/>
  </si>
  <si>
    <t>C1505</t>
    <phoneticPr fontId="1"/>
  </si>
  <si>
    <t>新潟5</t>
    <rPh sb="0" eb="2">
      <t>ニイガタ</t>
    </rPh>
    <phoneticPr fontId="1"/>
  </si>
  <si>
    <t>泉田裕彦</t>
    <rPh sb="0" eb="2">
      <t>イズミダ</t>
    </rPh>
    <rPh sb="2" eb="4">
      <t>ヒロヒコ</t>
    </rPh>
    <phoneticPr fontId="1"/>
  </si>
  <si>
    <t>C150503</t>
    <phoneticPr fontId="1"/>
  </si>
  <si>
    <t>C1506</t>
    <phoneticPr fontId="1"/>
  </si>
  <si>
    <t>新潟6</t>
    <rPh sb="0" eb="2">
      <t>ニイガタ</t>
    </rPh>
    <phoneticPr fontId="1"/>
  </si>
  <si>
    <t>C150601</t>
    <phoneticPr fontId="1"/>
  </si>
  <si>
    <t>高鳥修一</t>
    <rPh sb="0" eb="2">
      <t>タカトリ</t>
    </rPh>
    <rPh sb="2" eb="4">
      <t>シュウイチ</t>
    </rPh>
    <phoneticPr fontId="1"/>
  </si>
  <si>
    <t>C150602</t>
    <phoneticPr fontId="1"/>
  </si>
  <si>
    <t>梅谷守</t>
    <rPh sb="0" eb="2">
      <t>ウメタニ</t>
    </rPh>
    <rPh sb="2" eb="3">
      <t>マモル</t>
    </rPh>
    <phoneticPr fontId="1"/>
  </si>
  <si>
    <t>C16</t>
    <phoneticPr fontId="1"/>
  </si>
  <si>
    <t>C1601</t>
    <phoneticPr fontId="1"/>
  </si>
  <si>
    <t>富山1</t>
    <rPh sb="0" eb="2">
      <t>トヤマ</t>
    </rPh>
    <phoneticPr fontId="1"/>
  </si>
  <si>
    <t>C160101</t>
    <phoneticPr fontId="1"/>
  </si>
  <si>
    <t>田畑裕明</t>
    <rPh sb="0" eb="2">
      <t>タバタ</t>
    </rPh>
    <rPh sb="2" eb="4">
      <t>ヒロアキ</t>
    </rPh>
    <phoneticPr fontId="1"/>
  </si>
  <si>
    <t>吉田豊史</t>
    <rPh sb="0" eb="2">
      <t>ヨシダ</t>
    </rPh>
    <rPh sb="2" eb="4">
      <t>トヨフミ</t>
    </rPh>
    <phoneticPr fontId="1"/>
  </si>
  <si>
    <t>C160103</t>
    <phoneticPr fontId="1"/>
  </si>
  <si>
    <t>青山了介</t>
    <rPh sb="0" eb="2">
      <t>アオヤマ</t>
    </rPh>
    <rPh sb="2" eb="4">
      <t>リョウスケ</t>
    </rPh>
    <phoneticPr fontId="1"/>
  </si>
  <si>
    <t>C1602</t>
    <phoneticPr fontId="1"/>
  </si>
  <si>
    <t>富山2</t>
    <rPh sb="0" eb="2">
      <t>トヤマ</t>
    </rPh>
    <phoneticPr fontId="1"/>
  </si>
  <si>
    <t>C1603</t>
    <phoneticPr fontId="1"/>
  </si>
  <si>
    <t>富山3</t>
    <rPh sb="0" eb="2">
      <t>トヤマ</t>
    </rPh>
    <phoneticPr fontId="1"/>
  </si>
  <si>
    <t>C160301</t>
    <phoneticPr fontId="1"/>
  </si>
  <si>
    <t>橘慶一郎</t>
    <rPh sb="0" eb="1">
      <t>タチバナ</t>
    </rPh>
    <rPh sb="1" eb="4">
      <t>ケイイチロウ</t>
    </rPh>
    <phoneticPr fontId="1"/>
  </si>
  <si>
    <t>C160302</t>
    <phoneticPr fontId="1"/>
  </si>
  <si>
    <t>坂本洋史</t>
    <rPh sb="0" eb="2">
      <t>サカモト</t>
    </rPh>
    <rPh sb="2" eb="3">
      <t>ヒロシ</t>
    </rPh>
    <rPh sb="3" eb="4">
      <t>シ</t>
    </rPh>
    <phoneticPr fontId="1"/>
  </si>
  <si>
    <t>C17</t>
    <phoneticPr fontId="1"/>
  </si>
  <si>
    <t>C1701</t>
    <phoneticPr fontId="1"/>
  </si>
  <si>
    <t>石川1</t>
    <rPh sb="0" eb="2">
      <t>イシカワ</t>
    </rPh>
    <phoneticPr fontId="1"/>
  </si>
  <si>
    <t>C1702</t>
    <phoneticPr fontId="1"/>
  </si>
  <si>
    <t>石川2</t>
    <rPh sb="0" eb="2">
      <t>イシカワ</t>
    </rPh>
    <phoneticPr fontId="1"/>
  </si>
  <si>
    <t>C170202</t>
    <phoneticPr fontId="1"/>
  </si>
  <si>
    <t>佐々木紀</t>
    <rPh sb="0" eb="3">
      <t>ササキ</t>
    </rPh>
    <rPh sb="3" eb="4">
      <t>キ</t>
    </rPh>
    <phoneticPr fontId="1"/>
  </si>
  <si>
    <t>C1703</t>
    <phoneticPr fontId="1"/>
  </si>
  <si>
    <t>石川3</t>
    <rPh sb="0" eb="2">
      <t>イシカワ</t>
    </rPh>
    <phoneticPr fontId="1"/>
  </si>
  <si>
    <t>西田昭二</t>
    <rPh sb="0" eb="2">
      <t>ニシダ</t>
    </rPh>
    <rPh sb="2" eb="4">
      <t>ショウジ</t>
    </rPh>
    <phoneticPr fontId="1"/>
  </si>
  <si>
    <t>C170302</t>
    <phoneticPr fontId="1"/>
  </si>
  <si>
    <t>近藤和也</t>
    <rPh sb="0" eb="2">
      <t>コンドウ</t>
    </rPh>
    <rPh sb="2" eb="4">
      <t>カズヤ</t>
    </rPh>
    <phoneticPr fontId="1"/>
  </si>
  <si>
    <t>C170303</t>
    <phoneticPr fontId="1"/>
  </si>
  <si>
    <t>C18</t>
    <phoneticPr fontId="1"/>
  </si>
  <si>
    <t>C1801</t>
    <phoneticPr fontId="1"/>
  </si>
  <si>
    <t>福井1</t>
    <rPh sb="0" eb="2">
      <t>フクイ</t>
    </rPh>
    <phoneticPr fontId="1"/>
  </si>
  <si>
    <t>C180102</t>
    <phoneticPr fontId="1"/>
  </si>
  <si>
    <t>稲田朋美</t>
    <rPh sb="0" eb="2">
      <t>イナダ</t>
    </rPh>
    <rPh sb="2" eb="4">
      <t>トモミ</t>
    </rPh>
    <phoneticPr fontId="1"/>
  </si>
  <si>
    <t>C1802</t>
    <phoneticPr fontId="1"/>
  </si>
  <si>
    <t>福井2</t>
    <rPh sb="0" eb="2">
      <t>フクイ</t>
    </rPh>
    <phoneticPr fontId="1"/>
  </si>
  <si>
    <t>C180201</t>
    <phoneticPr fontId="1"/>
  </si>
  <si>
    <t>高木毅</t>
    <rPh sb="0" eb="2">
      <t>タカキ</t>
    </rPh>
    <rPh sb="2" eb="3">
      <t>ツヨシ</t>
    </rPh>
    <phoneticPr fontId="1"/>
  </si>
  <si>
    <t>C180202</t>
    <phoneticPr fontId="1"/>
  </si>
  <si>
    <t>斉木武志</t>
    <rPh sb="0" eb="2">
      <t>サイキ</t>
    </rPh>
    <rPh sb="2" eb="3">
      <t>タケシ</t>
    </rPh>
    <rPh sb="3" eb="4">
      <t>ココロザシ</t>
    </rPh>
    <phoneticPr fontId="1"/>
  </si>
  <si>
    <t>C19</t>
    <phoneticPr fontId="1"/>
  </si>
  <si>
    <t>C1901</t>
    <phoneticPr fontId="1"/>
  </si>
  <si>
    <t>山梨1</t>
    <rPh sb="0" eb="2">
      <t>ヤマナシ</t>
    </rPh>
    <phoneticPr fontId="1"/>
  </si>
  <si>
    <t>C190101</t>
    <phoneticPr fontId="1"/>
  </si>
  <si>
    <t>中谷真一</t>
    <rPh sb="0" eb="2">
      <t>ナカタニ</t>
    </rPh>
    <rPh sb="2" eb="4">
      <t>シンイチ</t>
    </rPh>
    <phoneticPr fontId="1"/>
  </si>
  <si>
    <t>中島克仁</t>
    <rPh sb="0" eb="2">
      <t>ナカジマ</t>
    </rPh>
    <rPh sb="2" eb="4">
      <t>カツヒト</t>
    </rPh>
    <phoneticPr fontId="1"/>
  </si>
  <si>
    <t>C1902</t>
    <phoneticPr fontId="1"/>
  </si>
  <si>
    <t>山梨2</t>
    <rPh sb="0" eb="2">
      <t>ヤマナシ</t>
    </rPh>
    <phoneticPr fontId="1"/>
  </si>
  <si>
    <t>C190203</t>
    <phoneticPr fontId="1"/>
  </si>
  <si>
    <t>大久保令子</t>
    <rPh sb="0" eb="3">
      <t>オオクボ</t>
    </rPh>
    <rPh sb="3" eb="5">
      <t>レイコ</t>
    </rPh>
    <phoneticPr fontId="1"/>
  </si>
  <si>
    <t>堀内詔子</t>
    <rPh sb="0" eb="2">
      <t>ホリウチ</t>
    </rPh>
    <rPh sb="2" eb="4">
      <t>ノリコ</t>
    </rPh>
    <phoneticPr fontId="1"/>
  </si>
  <si>
    <t>C20</t>
    <phoneticPr fontId="1"/>
  </si>
  <si>
    <t>C2001</t>
    <phoneticPr fontId="1"/>
  </si>
  <si>
    <t>長野1</t>
    <rPh sb="0" eb="2">
      <t>ナガノ</t>
    </rPh>
    <phoneticPr fontId="1"/>
  </si>
  <si>
    <t>C200101</t>
    <phoneticPr fontId="1"/>
  </si>
  <si>
    <t>篠原孝</t>
    <rPh sb="0" eb="2">
      <t>シノハラ</t>
    </rPh>
    <rPh sb="2" eb="3">
      <t>タカシ</t>
    </rPh>
    <phoneticPr fontId="1"/>
  </si>
  <si>
    <t>C2002</t>
    <phoneticPr fontId="1"/>
  </si>
  <si>
    <t>長野2</t>
    <rPh sb="0" eb="2">
      <t>ナガノ</t>
    </rPh>
    <phoneticPr fontId="1"/>
  </si>
  <si>
    <t>C200201</t>
    <phoneticPr fontId="1"/>
  </si>
  <si>
    <t>手塚大輔</t>
    <rPh sb="0" eb="2">
      <t>テヅカ</t>
    </rPh>
    <rPh sb="2" eb="4">
      <t>ダイスケ</t>
    </rPh>
    <phoneticPr fontId="1"/>
  </si>
  <si>
    <t>C200202</t>
    <phoneticPr fontId="1"/>
  </si>
  <si>
    <t>下条みつ</t>
    <rPh sb="0" eb="2">
      <t>シモジョウ</t>
    </rPh>
    <phoneticPr fontId="1"/>
  </si>
  <si>
    <t>務台俊介</t>
    <rPh sb="0" eb="2">
      <t>ムタイ</t>
    </rPh>
    <rPh sb="2" eb="4">
      <t>シュンスケ</t>
    </rPh>
    <phoneticPr fontId="1"/>
  </si>
  <si>
    <t>C2003</t>
    <phoneticPr fontId="1"/>
  </si>
  <si>
    <t>長野3</t>
    <rPh sb="0" eb="2">
      <t>ナガノ</t>
    </rPh>
    <phoneticPr fontId="1"/>
  </si>
  <si>
    <t>C200302</t>
    <phoneticPr fontId="1"/>
  </si>
  <si>
    <t>井出庸生</t>
    <rPh sb="0" eb="2">
      <t>イデ</t>
    </rPh>
    <rPh sb="2" eb="4">
      <t>ヨウセイ</t>
    </rPh>
    <phoneticPr fontId="1"/>
  </si>
  <si>
    <t>C2004</t>
    <phoneticPr fontId="1"/>
  </si>
  <si>
    <t>長野4</t>
    <rPh sb="0" eb="2">
      <t>ナガノ</t>
    </rPh>
    <phoneticPr fontId="1"/>
  </si>
  <si>
    <t>C200402</t>
    <phoneticPr fontId="1"/>
  </si>
  <si>
    <t>後藤茂之</t>
    <rPh sb="0" eb="2">
      <t>ゴトウ</t>
    </rPh>
    <rPh sb="2" eb="4">
      <t>シゲユキ</t>
    </rPh>
    <phoneticPr fontId="1"/>
  </si>
  <si>
    <t>C2005</t>
    <phoneticPr fontId="1"/>
  </si>
  <si>
    <t>長野5</t>
    <rPh sb="0" eb="2">
      <t>ナガノ</t>
    </rPh>
    <phoneticPr fontId="1"/>
  </si>
  <si>
    <t>C200501</t>
    <phoneticPr fontId="1"/>
  </si>
  <si>
    <t>曽我逸郎</t>
    <rPh sb="0" eb="2">
      <t>ソガ</t>
    </rPh>
    <rPh sb="2" eb="4">
      <t>イツロウ</t>
    </rPh>
    <phoneticPr fontId="1"/>
  </si>
  <si>
    <t>C200502</t>
    <phoneticPr fontId="1"/>
  </si>
  <si>
    <t>宮下一郎</t>
    <rPh sb="0" eb="2">
      <t>ミヤシタ</t>
    </rPh>
    <rPh sb="2" eb="4">
      <t>イチロウ</t>
    </rPh>
    <phoneticPr fontId="1"/>
  </si>
  <si>
    <t>C21</t>
    <phoneticPr fontId="1"/>
  </si>
  <si>
    <t>C2101</t>
    <phoneticPr fontId="1"/>
  </si>
  <si>
    <t>岐阜1</t>
    <rPh sb="0" eb="2">
      <t>ギフ</t>
    </rPh>
    <phoneticPr fontId="1"/>
  </si>
  <si>
    <t>C210103</t>
    <phoneticPr fontId="1"/>
  </si>
  <si>
    <t>野田聖子</t>
    <rPh sb="0" eb="2">
      <t>ノダ</t>
    </rPh>
    <rPh sb="2" eb="4">
      <t>セイコ</t>
    </rPh>
    <phoneticPr fontId="1"/>
  </si>
  <si>
    <t>C2102</t>
    <phoneticPr fontId="1"/>
  </si>
  <si>
    <t>岐阜2</t>
    <rPh sb="0" eb="2">
      <t>ギフ</t>
    </rPh>
    <phoneticPr fontId="1"/>
  </si>
  <si>
    <t>棚橋泰文</t>
    <rPh sb="0" eb="2">
      <t>タナバシ</t>
    </rPh>
    <rPh sb="2" eb="4">
      <t>ヤスフミ</t>
    </rPh>
    <phoneticPr fontId="1"/>
  </si>
  <si>
    <t>C2103</t>
    <phoneticPr fontId="1"/>
  </si>
  <si>
    <t>岐阜3</t>
    <rPh sb="0" eb="2">
      <t>ギフ</t>
    </rPh>
    <phoneticPr fontId="1"/>
  </si>
  <si>
    <t>C210301</t>
    <phoneticPr fontId="1"/>
  </si>
  <si>
    <t>武藤容治</t>
    <rPh sb="0" eb="2">
      <t>ムトウ</t>
    </rPh>
    <rPh sb="2" eb="3">
      <t>カタチ</t>
    </rPh>
    <rPh sb="3" eb="4">
      <t>オサ</t>
    </rPh>
    <phoneticPr fontId="1"/>
  </si>
  <si>
    <t>C210302</t>
    <phoneticPr fontId="1"/>
  </si>
  <si>
    <t>阪口直人</t>
    <rPh sb="0" eb="2">
      <t>サカグチ</t>
    </rPh>
    <rPh sb="2" eb="4">
      <t>ナオト</t>
    </rPh>
    <phoneticPr fontId="1"/>
  </si>
  <si>
    <t>C2104</t>
    <phoneticPr fontId="1"/>
  </si>
  <si>
    <t>岐阜4</t>
    <rPh sb="0" eb="2">
      <t>ギフ</t>
    </rPh>
    <phoneticPr fontId="1"/>
  </si>
  <si>
    <t>C210401</t>
    <phoneticPr fontId="1"/>
  </si>
  <si>
    <t>今井雅人</t>
    <rPh sb="0" eb="2">
      <t>イマイ</t>
    </rPh>
    <rPh sb="2" eb="4">
      <t>マサト</t>
    </rPh>
    <phoneticPr fontId="1"/>
  </si>
  <si>
    <t>C210402</t>
    <phoneticPr fontId="1"/>
  </si>
  <si>
    <t>金子俊平</t>
    <rPh sb="0" eb="2">
      <t>カネコ</t>
    </rPh>
    <rPh sb="2" eb="4">
      <t>シュンペイ</t>
    </rPh>
    <phoneticPr fontId="1"/>
  </si>
  <si>
    <t>C2105</t>
    <phoneticPr fontId="1"/>
  </si>
  <si>
    <t>岐阜5</t>
    <rPh sb="0" eb="2">
      <t>ギフ</t>
    </rPh>
    <phoneticPr fontId="1"/>
  </si>
  <si>
    <t>C210501</t>
    <phoneticPr fontId="1"/>
  </si>
  <si>
    <t>小関祥子</t>
    <rPh sb="0" eb="2">
      <t>オセキ</t>
    </rPh>
    <rPh sb="2" eb="4">
      <t>ショウコ</t>
    </rPh>
    <phoneticPr fontId="1"/>
  </si>
  <si>
    <t>古屋圭司</t>
    <rPh sb="0" eb="2">
      <t>フルヤ</t>
    </rPh>
    <rPh sb="2" eb="4">
      <t>ケイジ</t>
    </rPh>
    <phoneticPr fontId="1"/>
  </si>
  <si>
    <t>C22</t>
    <phoneticPr fontId="1"/>
  </si>
  <si>
    <t>C2201</t>
    <phoneticPr fontId="1"/>
  </si>
  <si>
    <t>静岡1</t>
    <rPh sb="0" eb="2">
      <t>シズオカ</t>
    </rPh>
    <phoneticPr fontId="1"/>
  </si>
  <si>
    <t>上川陽子</t>
    <rPh sb="0" eb="1">
      <t>ウエ</t>
    </rPh>
    <rPh sb="1" eb="2">
      <t>カワ</t>
    </rPh>
    <rPh sb="2" eb="4">
      <t>ヨウコ</t>
    </rPh>
    <phoneticPr fontId="1"/>
  </si>
  <si>
    <t>C220102</t>
    <phoneticPr fontId="1"/>
  </si>
  <si>
    <t>青山雅幸</t>
    <rPh sb="0" eb="2">
      <t>アオヤマ</t>
    </rPh>
    <rPh sb="2" eb="4">
      <t>マサユキ</t>
    </rPh>
    <phoneticPr fontId="1"/>
  </si>
  <si>
    <t>C220103</t>
    <phoneticPr fontId="1"/>
  </si>
  <si>
    <t>C2202</t>
    <phoneticPr fontId="1"/>
  </si>
  <si>
    <t>静岡2</t>
    <rPh sb="0" eb="2">
      <t>シズオカ</t>
    </rPh>
    <phoneticPr fontId="1"/>
  </si>
  <si>
    <t>井林辰憲</t>
    <rPh sb="0" eb="2">
      <t>イバヤシ</t>
    </rPh>
    <rPh sb="2" eb="3">
      <t>タツ</t>
    </rPh>
    <rPh sb="3" eb="4">
      <t>ケン</t>
    </rPh>
    <phoneticPr fontId="1"/>
  </si>
  <si>
    <t>C220202</t>
    <phoneticPr fontId="1"/>
  </si>
  <si>
    <t>C2203</t>
    <phoneticPr fontId="1"/>
  </si>
  <si>
    <t>静岡3</t>
    <rPh sb="0" eb="2">
      <t>シズオカ</t>
    </rPh>
    <phoneticPr fontId="1"/>
  </si>
  <si>
    <t>C220301</t>
    <phoneticPr fontId="1"/>
  </si>
  <si>
    <t>C220302</t>
    <phoneticPr fontId="1"/>
  </si>
  <si>
    <t>宮沢博行</t>
    <rPh sb="0" eb="2">
      <t>ミヤザワ</t>
    </rPh>
    <rPh sb="2" eb="4">
      <t>ヒロユキ</t>
    </rPh>
    <phoneticPr fontId="1"/>
  </si>
  <si>
    <t>小山展弘</t>
    <rPh sb="0" eb="2">
      <t>コヤマ</t>
    </rPh>
    <rPh sb="2" eb="4">
      <t>ノブヒロ</t>
    </rPh>
    <phoneticPr fontId="1"/>
  </si>
  <si>
    <t>C2204</t>
    <phoneticPr fontId="1"/>
  </si>
  <si>
    <t>静岡4</t>
    <rPh sb="0" eb="2">
      <t>シズオカ</t>
    </rPh>
    <phoneticPr fontId="1"/>
  </si>
  <si>
    <t>C220402</t>
    <phoneticPr fontId="1"/>
  </si>
  <si>
    <t>田中健</t>
    <rPh sb="0" eb="2">
      <t>タナカ</t>
    </rPh>
    <rPh sb="2" eb="3">
      <t>ケン</t>
    </rPh>
    <phoneticPr fontId="1"/>
  </si>
  <si>
    <t>C2205</t>
    <phoneticPr fontId="1"/>
  </si>
  <si>
    <t>静岡5</t>
    <rPh sb="0" eb="2">
      <t>シズオカ</t>
    </rPh>
    <phoneticPr fontId="1"/>
  </si>
  <si>
    <t>C220501</t>
    <phoneticPr fontId="1"/>
  </si>
  <si>
    <t>吉川赳</t>
    <rPh sb="0" eb="2">
      <t>ヨシカワ</t>
    </rPh>
    <rPh sb="2" eb="3">
      <t>タケシ</t>
    </rPh>
    <phoneticPr fontId="1"/>
  </si>
  <si>
    <t>C220503</t>
    <phoneticPr fontId="1"/>
  </si>
  <si>
    <t>細野豪志</t>
    <rPh sb="0" eb="2">
      <t>ホソノ</t>
    </rPh>
    <rPh sb="2" eb="4">
      <t>ゴウシ</t>
    </rPh>
    <phoneticPr fontId="1"/>
  </si>
  <si>
    <t>C2206</t>
    <phoneticPr fontId="1"/>
  </si>
  <si>
    <t>静岡6</t>
    <rPh sb="0" eb="2">
      <t>シズオカ</t>
    </rPh>
    <phoneticPr fontId="1"/>
  </si>
  <si>
    <t>C220601</t>
    <phoneticPr fontId="1"/>
  </si>
  <si>
    <t>勝俣孝明</t>
    <rPh sb="0" eb="2">
      <t>カツマタ</t>
    </rPh>
    <rPh sb="2" eb="4">
      <t>タカアキ</t>
    </rPh>
    <phoneticPr fontId="1"/>
  </si>
  <si>
    <t>C220603</t>
    <phoneticPr fontId="1"/>
  </si>
  <si>
    <t>渡辺周</t>
    <rPh sb="0" eb="2">
      <t>ワタナベ</t>
    </rPh>
    <rPh sb="2" eb="3">
      <t>シュウ</t>
    </rPh>
    <phoneticPr fontId="1"/>
  </si>
  <si>
    <t>C2207</t>
    <phoneticPr fontId="1"/>
  </si>
  <si>
    <t>静岡7</t>
    <rPh sb="0" eb="2">
      <t>シズオカ</t>
    </rPh>
    <phoneticPr fontId="1"/>
  </si>
  <si>
    <t>C220701</t>
    <phoneticPr fontId="1"/>
  </si>
  <si>
    <t>城内実</t>
    <rPh sb="0" eb="2">
      <t>キウチ</t>
    </rPh>
    <rPh sb="2" eb="3">
      <t>ミノル</t>
    </rPh>
    <phoneticPr fontId="1"/>
  </si>
  <si>
    <t>C220702</t>
    <phoneticPr fontId="1"/>
  </si>
  <si>
    <t>日吉雄太</t>
    <rPh sb="0" eb="2">
      <t>ヒヨシ</t>
    </rPh>
    <rPh sb="2" eb="4">
      <t>ユウタ</t>
    </rPh>
    <phoneticPr fontId="1"/>
  </si>
  <si>
    <t>C2208</t>
    <phoneticPr fontId="1"/>
  </si>
  <si>
    <t>静岡8</t>
    <rPh sb="0" eb="2">
      <t>シズオカ</t>
    </rPh>
    <phoneticPr fontId="1"/>
  </si>
  <si>
    <t>C220801</t>
    <phoneticPr fontId="1"/>
  </si>
  <si>
    <t>源馬謙太郎</t>
    <rPh sb="0" eb="2">
      <t>ゲンマ</t>
    </rPh>
    <rPh sb="2" eb="5">
      <t>ケンタロウ</t>
    </rPh>
    <phoneticPr fontId="1"/>
  </si>
  <si>
    <t>C220802</t>
    <phoneticPr fontId="1"/>
  </si>
  <si>
    <t>塩谷立</t>
    <rPh sb="0" eb="2">
      <t>シオタニ</t>
    </rPh>
    <rPh sb="2" eb="3">
      <t>リツ</t>
    </rPh>
    <phoneticPr fontId="1"/>
  </si>
  <si>
    <t>C23</t>
    <phoneticPr fontId="1"/>
  </si>
  <si>
    <t>C2301</t>
    <phoneticPr fontId="1"/>
  </si>
  <si>
    <t>愛知1</t>
    <rPh sb="0" eb="2">
      <t>アイチ</t>
    </rPh>
    <phoneticPr fontId="1"/>
  </si>
  <si>
    <t>C230101</t>
    <phoneticPr fontId="1"/>
  </si>
  <si>
    <t>吉田統彦</t>
    <rPh sb="0" eb="2">
      <t>ヨシダ</t>
    </rPh>
    <rPh sb="2" eb="4">
      <t>ツネヒコ</t>
    </rPh>
    <phoneticPr fontId="1"/>
  </si>
  <si>
    <t>C230103</t>
    <phoneticPr fontId="1"/>
  </si>
  <si>
    <t>熊田裕通</t>
    <rPh sb="0" eb="2">
      <t>クマダ</t>
    </rPh>
    <rPh sb="2" eb="4">
      <t>ヒロミチ</t>
    </rPh>
    <phoneticPr fontId="1"/>
  </si>
  <si>
    <t>C2302</t>
    <phoneticPr fontId="1"/>
  </si>
  <si>
    <t>愛知2</t>
    <rPh sb="0" eb="2">
      <t>アイチ</t>
    </rPh>
    <phoneticPr fontId="1"/>
  </si>
  <si>
    <t>C230201</t>
    <phoneticPr fontId="1"/>
  </si>
  <si>
    <t>古川元久</t>
    <rPh sb="0" eb="2">
      <t>フルカワ</t>
    </rPh>
    <rPh sb="2" eb="4">
      <t>モトヒサ</t>
    </rPh>
    <phoneticPr fontId="1"/>
  </si>
  <si>
    <t>C2303</t>
    <phoneticPr fontId="1"/>
  </si>
  <si>
    <t>愛知3</t>
    <rPh sb="0" eb="2">
      <t>アイチ</t>
    </rPh>
    <phoneticPr fontId="1"/>
  </si>
  <si>
    <t>C230301</t>
    <phoneticPr fontId="1"/>
  </si>
  <si>
    <t>近藤昭一</t>
    <rPh sb="0" eb="2">
      <t>コンドウ</t>
    </rPh>
    <rPh sb="2" eb="4">
      <t>ショウイチ</t>
    </rPh>
    <phoneticPr fontId="1"/>
  </si>
  <si>
    <t>C230302</t>
    <phoneticPr fontId="1"/>
  </si>
  <si>
    <t>池田佳隆</t>
    <rPh sb="0" eb="2">
      <t>イケダ</t>
    </rPh>
    <rPh sb="2" eb="4">
      <t>ヨシタカ</t>
    </rPh>
    <phoneticPr fontId="1"/>
  </si>
  <si>
    <t>C2304</t>
    <phoneticPr fontId="1"/>
  </si>
  <si>
    <t>愛知4</t>
    <rPh sb="0" eb="2">
      <t>アイチ</t>
    </rPh>
    <phoneticPr fontId="1"/>
  </si>
  <si>
    <t>C230401</t>
    <phoneticPr fontId="1"/>
  </si>
  <si>
    <t>牧義夫</t>
    <rPh sb="0" eb="1">
      <t>マキ</t>
    </rPh>
    <rPh sb="1" eb="3">
      <t>ヨシオ</t>
    </rPh>
    <phoneticPr fontId="1"/>
  </si>
  <si>
    <t>C230403</t>
    <phoneticPr fontId="1"/>
  </si>
  <si>
    <t>工藤彰三</t>
    <rPh sb="0" eb="2">
      <t>クドウ</t>
    </rPh>
    <rPh sb="2" eb="4">
      <t>ショウゾウ</t>
    </rPh>
    <phoneticPr fontId="1"/>
  </si>
  <si>
    <t>C2305</t>
    <phoneticPr fontId="1"/>
  </si>
  <si>
    <t>愛知5</t>
    <rPh sb="0" eb="2">
      <t>アイチ</t>
    </rPh>
    <phoneticPr fontId="1"/>
  </si>
  <si>
    <t>C230503</t>
    <phoneticPr fontId="1"/>
  </si>
  <si>
    <t>神田憲次</t>
    <rPh sb="0" eb="2">
      <t>カンダ</t>
    </rPh>
    <rPh sb="2" eb="4">
      <t>ケンジ</t>
    </rPh>
    <phoneticPr fontId="1"/>
  </si>
  <si>
    <t>C2306</t>
    <phoneticPr fontId="1"/>
  </si>
  <si>
    <t>愛知6</t>
    <rPh sb="0" eb="2">
      <t>アイチ</t>
    </rPh>
    <phoneticPr fontId="1"/>
  </si>
  <si>
    <t>丹羽秀樹</t>
    <rPh sb="0" eb="2">
      <t>ニワ</t>
    </rPh>
    <rPh sb="2" eb="4">
      <t>ヒデキ</t>
    </rPh>
    <phoneticPr fontId="1"/>
  </si>
  <si>
    <t>C230603</t>
    <phoneticPr fontId="1"/>
  </si>
  <si>
    <t>C2307</t>
    <phoneticPr fontId="1"/>
  </si>
  <si>
    <t>愛知7</t>
    <rPh sb="0" eb="2">
      <t>アイチ</t>
    </rPh>
    <phoneticPr fontId="1"/>
  </si>
  <si>
    <t>鈴木淳司</t>
    <rPh sb="0" eb="2">
      <t>スズキ</t>
    </rPh>
    <rPh sb="2" eb="4">
      <t>ジュンジ</t>
    </rPh>
    <phoneticPr fontId="1"/>
  </si>
  <si>
    <t>C2308</t>
    <phoneticPr fontId="1"/>
  </si>
  <si>
    <t>愛知8</t>
    <rPh sb="0" eb="2">
      <t>アイチ</t>
    </rPh>
    <phoneticPr fontId="1"/>
  </si>
  <si>
    <t>C230801</t>
    <phoneticPr fontId="1"/>
  </si>
  <si>
    <t>C230802</t>
    <phoneticPr fontId="1"/>
  </si>
  <si>
    <t>伴野豊</t>
    <rPh sb="0" eb="2">
      <t>バンノ</t>
    </rPh>
    <rPh sb="2" eb="3">
      <t>ユタカ</t>
    </rPh>
    <phoneticPr fontId="1"/>
  </si>
  <si>
    <t>伊藤忠彦</t>
    <rPh sb="0" eb="2">
      <t>イトウ</t>
    </rPh>
    <rPh sb="2" eb="4">
      <t>タダヒコ</t>
    </rPh>
    <phoneticPr fontId="1"/>
  </si>
  <si>
    <t>C2309</t>
    <phoneticPr fontId="1"/>
  </si>
  <si>
    <t>愛知9</t>
    <rPh sb="0" eb="2">
      <t>アイチ</t>
    </rPh>
    <phoneticPr fontId="1"/>
  </si>
  <si>
    <t>C230901</t>
    <phoneticPr fontId="1"/>
  </si>
  <si>
    <t>長坂康正</t>
    <rPh sb="0" eb="2">
      <t>ナガサカ</t>
    </rPh>
    <rPh sb="2" eb="4">
      <t>ヤスマサ</t>
    </rPh>
    <phoneticPr fontId="1"/>
  </si>
  <si>
    <t>岡本充功</t>
    <rPh sb="0" eb="2">
      <t>オカモト</t>
    </rPh>
    <rPh sb="2" eb="4">
      <t>ミツノリ</t>
    </rPh>
    <phoneticPr fontId="1"/>
  </si>
  <si>
    <t>C2310</t>
    <phoneticPr fontId="1"/>
  </si>
  <si>
    <t>愛知10</t>
    <rPh sb="0" eb="2">
      <t>アイチ</t>
    </rPh>
    <phoneticPr fontId="1"/>
  </si>
  <si>
    <t>C231001</t>
    <phoneticPr fontId="1"/>
  </si>
  <si>
    <t>杉本和巳</t>
    <rPh sb="0" eb="2">
      <t>スギモト</t>
    </rPh>
    <phoneticPr fontId="1"/>
  </si>
  <si>
    <t>板倉正文</t>
    <rPh sb="0" eb="2">
      <t>イタクラ</t>
    </rPh>
    <rPh sb="2" eb="4">
      <t>マサフミ</t>
    </rPh>
    <phoneticPr fontId="1"/>
  </si>
  <si>
    <t>江崎鉄磨</t>
  </si>
  <si>
    <t>安井美沙子</t>
    <rPh sb="0" eb="2">
      <t>ヤスイ</t>
    </rPh>
    <rPh sb="2" eb="5">
      <t>ミサコ</t>
    </rPh>
    <phoneticPr fontId="1"/>
  </si>
  <si>
    <t>C2311</t>
    <phoneticPr fontId="1"/>
  </si>
  <si>
    <t>愛知11</t>
    <rPh sb="0" eb="2">
      <t>アイチ</t>
    </rPh>
    <phoneticPr fontId="1"/>
  </si>
  <si>
    <t>C231101</t>
    <phoneticPr fontId="1"/>
  </si>
  <si>
    <t>本多信弘</t>
    <rPh sb="0" eb="2">
      <t>ホンダ</t>
    </rPh>
    <rPh sb="2" eb="4">
      <t>ノブヒロ</t>
    </rPh>
    <phoneticPr fontId="1"/>
  </si>
  <si>
    <t>C231102</t>
    <phoneticPr fontId="1"/>
  </si>
  <si>
    <t>八木哲也</t>
    <rPh sb="0" eb="2">
      <t>ヤギ</t>
    </rPh>
    <rPh sb="2" eb="4">
      <t>テツヤ</t>
    </rPh>
    <phoneticPr fontId="1"/>
  </si>
  <si>
    <t>C2312</t>
    <phoneticPr fontId="1"/>
  </si>
  <si>
    <t>愛知12</t>
    <rPh sb="0" eb="2">
      <t>アイチ</t>
    </rPh>
    <phoneticPr fontId="1"/>
  </si>
  <si>
    <t>C231201</t>
    <phoneticPr fontId="1"/>
  </si>
  <si>
    <t>重徳和彦</t>
    <rPh sb="0" eb="2">
      <t>シゲトク</t>
    </rPh>
    <rPh sb="2" eb="4">
      <t>カズヒコ</t>
    </rPh>
    <phoneticPr fontId="1"/>
  </si>
  <si>
    <t>青山周平</t>
    <rPh sb="0" eb="2">
      <t>アオヤマ</t>
    </rPh>
    <rPh sb="2" eb="4">
      <t>シュウヘイ</t>
    </rPh>
    <phoneticPr fontId="1"/>
  </si>
  <si>
    <t>C2313</t>
    <phoneticPr fontId="1"/>
  </si>
  <si>
    <t>愛知13</t>
    <rPh sb="0" eb="2">
      <t>アイチ</t>
    </rPh>
    <phoneticPr fontId="1"/>
  </si>
  <si>
    <t>大西健介</t>
    <rPh sb="0" eb="2">
      <t>オオニシ</t>
    </rPh>
    <rPh sb="2" eb="4">
      <t>ケンスケ</t>
    </rPh>
    <phoneticPr fontId="1"/>
  </si>
  <si>
    <t>C231302</t>
    <phoneticPr fontId="1"/>
  </si>
  <si>
    <t>C2314</t>
    <phoneticPr fontId="1"/>
  </si>
  <si>
    <t>愛知14</t>
    <rPh sb="0" eb="2">
      <t>アイチ</t>
    </rPh>
    <phoneticPr fontId="1"/>
  </si>
  <si>
    <t>C231401</t>
    <phoneticPr fontId="1"/>
  </si>
  <si>
    <t>C231402</t>
    <phoneticPr fontId="1"/>
  </si>
  <si>
    <t>今枝宗一郎</t>
    <rPh sb="0" eb="2">
      <t>イマエダ</t>
    </rPh>
    <rPh sb="2" eb="3">
      <t>ソウ</t>
    </rPh>
    <rPh sb="3" eb="5">
      <t>イチロウ</t>
    </rPh>
    <phoneticPr fontId="1"/>
  </si>
  <si>
    <t>田中克典</t>
    <rPh sb="0" eb="2">
      <t>タナカ</t>
    </rPh>
    <rPh sb="2" eb="4">
      <t>カツノリ</t>
    </rPh>
    <phoneticPr fontId="1"/>
  </si>
  <si>
    <t>C2315</t>
    <phoneticPr fontId="1"/>
  </si>
  <si>
    <t>愛知15</t>
    <rPh sb="0" eb="2">
      <t>アイチ</t>
    </rPh>
    <phoneticPr fontId="1"/>
  </si>
  <si>
    <t>根本幸典</t>
    <rPh sb="0" eb="2">
      <t>ネモト</t>
    </rPh>
    <rPh sb="2" eb="4">
      <t>ユキノリ</t>
    </rPh>
    <phoneticPr fontId="1"/>
  </si>
  <si>
    <t>C231502</t>
    <phoneticPr fontId="1"/>
  </si>
  <si>
    <t>関健一郎</t>
    <rPh sb="0" eb="1">
      <t>セキ</t>
    </rPh>
    <rPh sb="1" eb="4">
      <t>ケンイチロウ</t>
    </rPh>
    <phoneticPr fontId="1"/>
  </si>
  <si>
    <t>C231503</t>
    <phoneticPr fontId="1"/>
  </si>
  <si>
    <t>C24</t>
    <phoneticPr fontId="1"/>
  </si>
  <si>
    <t>C2401</t>
    <phoneticPr fontId="1"/>
  </si>
  <si>
    <t>三重1</t>
    <rPh sb="0" eb="2">
      <t>ミエ</t>
    </rPh>
    <phoneticPr fontId="1"/>
  </si>
  <si>
    <t>C240101</t>
    <phoneticPr fontId="1"/>
  </si>
  <si>
    <t>松田直久</t>
    <rPh sb="0" eb="2">
      <t>マツダ</t>
    </rPh>
    <rPh sb="2" eb="4">
      <t>ナオヒサ</t>
    </rPh>
    <phoneticPr fontId="1"/>
  </si>
  <si>
    <t>C240102</t>
    <phoneticPr fontId="1"/>
  </si>
  <si>
    <t>田村憲久</t>
    <rPh sb="0" eb="2">
      <t>タムラ</t>
    </rPh>
    <rPh sb="2" eb="4">
      <t>ノリヒサ</t>
    </rPh>
    <phoneticPr fontId="1"/>
  </si>
  <si>
    <t>C2402</t>
    <phoneticPr fontId="1"/>
  </si>
  <si>
    <t>三重2</t>
    <rPh sb="0" eb="2">
      <t>ミエ</t>
    </rPh>
    <phoneticPr fontId="1"/>
  </si>
  <si>
    <t>C240201</t>
    <phoneticPr fontId="1"/>
  </si>
  <si>
    <t>中川正春</t>
    <rPh sb="0" eb="2">
      <t>ナカガワ</t>
    </rPh>
    <rPh sb="2" eb="4">
      <t>マサハル</t>
    </rPh>
    <phoneticPr fontId="1"/>
  </si>
  <si>
    <t>C2403</t>
    <phoneticPr fontId="1"/>
  </si>
  <si>
    <t>三重3</t>
    <rPh sb="0" eb="2">
      <t>ミエ</t>
    </rPh>
    <phoneticPr fontId="1"/>
  </si>
  <si>
    <t>C240301</t>
    <phoneticPr fontId="1"/>
  </si>
  <si>
    <t>岡田克也</t>
    <rPh sb="0" eb="2">
      <t>オカダ</t>
    </rPh>
    <rPh sb="2" eb="4">
      <t>カツヤ</t>
    </rPh>
    <phoneticPr fontId="1"/>
  </si>
  <si>
    <t>C2404</t>
    <phoneticPr fontId="1"/>
  </si>
  <si>
    <t>三重4</t>
    <rPh sb="0" eb="2">
      <t>ミエ</t>
    </rPh>
    <phoneticPr fontId="1"/>
  </si>
  <si>
    <t>C25</t>
    <phoneticPr fontId="1"/>
  </si>
  <si>
    <t>C2501</t>
    <phoneticPr fontId="1"/>
  </si>
  <si>
    <t>滋賀1</t>
    <rPh sb="0" eb="2">
      <t>シガ</t>
    </rPh>
    <phoneticPr fontId="1"/>
  </si>
  <si>
    <t>C250102</t>
    <phoneticPr fontId="1"/>
  </si>
  <si>
    <t>大岡敏孝</t>
    <rPh sb="0" eb="2">
      <t>オオオカ</t>
    </rPh>
    <rPh sb="2" eb="4">
      <t>トシタカ</t>
    </rPh>
    <phoneticPr fontId="1"/>
  </si>
  <si>
    <t>C2502</t>
    <phoneticPr fontId="1"/>
  </si>
  <si>
    <t>滋賀2</t>
    <rPh sb="0" eb="2">
      <t>シガ</t>
    </rPh>
    <phoneticPr fontId="1"/>
  </si>
  <si>
    <t>C250201</t>
    <phoneticPr fontId="1"/>
  </si>
  <si>
    <t>田島一成</t>
    <rPh sb="0" eb="2">
      <t>タジマ</t>
    </rPh>
    <rPh sb="2" eb="4">
      <t>イッセイ</t>
    </rPh>
    <phoneticPr fontId="1"/>
  </si>
  <si>
    <t>C250202</t>
    <phoneticPr fontId="1"/>
  </si>
  <si>
    <t>上野賢一郎</t>
    <rPh sb="0" eb="2">
      <t>ウエノ</t>
    </rPh>
    <rPh sb="2" eb="5">
      <t>ケンイチロウ</t>
    </rPh>
    <phoneticPr fontId="1"/>
  </si>
  <si>
    <t>C2503</t>
    <phoneticPr fontId="1"/>
  </si>
  <si>
    <t>滋賀3</t>
    <rPh sb="0" eb="2">
      <t>シガ</t>
    </rPh>
    <phoneticPr fontId="1"/>
  </si>
  <si>
    <t>C250303</t>
    <phoneticPr fontId="1"/>
  </si>
  <si>
    <t>武村展英</t>
    <rPh sb="0" eb="2">
      <t>タケムラ</t>
    </rPh>
    <rPh sb="2" eb="3">
      <t>テン</t>
    </rPh>
    <rPh sb="3" eb="4">
      <t>ヒデ</t>
    </rPh>
    <phoneticPr fontId="1"/>
  </si>
  <si>
    <t>C2504</t>
    <phoneticPr fontId="1"/>
  </si>
  <si>
    <t>滋賀4</t>
    <rPh sb="0" eb="2">
      <t>シガ</t>
    </rPh>
    <phoneticPr fontId="1"/>
  </si>
  <si>
    <t>C250402</t>
    <phoneticPr fontId="1"/>
  </si>
  <si>
    <t>小寺裕雄</t>
    <rPh sb="0" eb="2">
      <t>コテラ</t>
    </rPh>
    <rPh sb="2" eb="4">
      <t>ヒロオ</t>
    </rPh>
    <phoneticPr fontId="1"/>
  </si>
  <si>
    <t>徳永久志</t>
    <rPh sb="0" eb="2">
      <t>トクナガ</t>
    </rPh>
    <rPh sb="2" eb="4">
      <t>ヒサシ</t>
    </rPh>
    <phoneticPr fontId="1"/>
  </si>
  <si>
    <t>C26</t>
    <phoneticPr fontId="1"/>
  </si>
  <si>
    <t>C2601</t>
    <phoneticPr fontId="1"/>
  </si>
  <si>
    <t>京都1</t>
    <rPh sb="0" eb="2">
      <t>キョウト</t>
    </rPh>
    <phoneticPr fontId="1"/>
  </si>
  <si>
    <t>C260101</t>
    <phoneticPr fontId="1"/>
  </si>
  <si>
    <t>穀田惠二</t>
    <rPh sb="0" eb="2">
      <t>コクタ</t>
    </rPh>
    <rPh sb="2" eb="4">
      <t>ケイジ</t>
    </rPh>
    <phoneticPr fontId="1"/>
  </si>
  <si>
    <t>C2602</t>
    <phoneticPr fontId="1"/>
  </si>
  <si>
    <t>京都2</t>
    <rPh sb="0" eb="2">
      <t>キョウト</t>
    </rPh>
    <phoneticPr fontId="1"/>
  </si>
  <si>
    <t>C260201</t>
    <phoneticPr fontId="1"/>
  </si>
  <si>
    <t>地坂拓晃</t>
    <rPh sb="0" eb="1">
      <t>チ</t>
    </rPh>
    <rPh sb="1" eb="2">
      <t>サカ</t>
    </rPh>
    <rPh sb="2" eb="3">
      <t>タク</t>
    </rPh>
    <rPh sb="3" eb="4">
      <t>アキラ</t>
    </rPh>
    <phoneticPr fontId="1"/>
  </si>
  <si>
    <t>C260202</t>
    <phoneticPr fontId="1"/>
  </si>
  <si>
    <t>繁本護</t>
    <rPh sb="0" eb="2">
      <t>シゲモト</t>
    </rPh>
    <rPh sb="2" eb="3">
      <t>マモル</t>
    </rPh>
    <phoneticPr fontId="1"/>
  </si>
  <si>
    <t>前原誠司</t>
    <rPh sb="0" eb="2">
      <t>マエハラ</t>
    </rPh>
    <rPh sb="2" eb="4">
      <t>セイジ</t>
    </rPh>
    <phoneticPr fontId="1"/>
  </si>
  <si>
    <t>C2603</t>
    <phoneticPr fontId="1"/>
  </si>
  <si>
    <t>京都3</t>
    <rPh sb="0" eb="2">
      <t>キョウト</t>
    </rPh>
    <phoneticPr fontId="1"/>
  </si>
  <si>
    <t>泉健太</t>
    <rPh sb="0" eb="1">
      <t>イズミ</t>
    </rPh>
    <rPh sb="1" eb="3">
      <t>ケンタ</t>
    </rPh>
    <phoneticPr fontId="1"/>
  </si>
  <si>
    <t>C260302</t>
    <phoneticPr fontId="1"/>
  </si>
  <si>
    <t>C260303</t>
    <phoneticPr fontId="1"/>
  </si>
  <si>
    <t>木村弥生</t>
    <rPh sb="0" eb="2">
      <t>キムラ</t>
    </rPh>
    <rPh sb="2" eb="4">
      <t>ヤヨイ</t>
    </rPh>
    <phoneticPr fontId="1"/>
  </si>
  <si>
    <t>C2604</t>
    <phoneticPr fontId="1"/>
  </si>
  <si>
    <t>京都4</t>
    <rPh sb="0" eb="2">
      <t>キョウト</t>
    </rPh>
    <phoneticPr fontId="1"/>
  </si>
  <si>
    <t>C260401</t>
    <phoneticPr fontId="1"/>
  </si>
  <si>
    <t>吉田幸一</t>
    <rPh sb="0" eb="2">
      <t>ヨシダ</t>
    </rPh>
    <rPh sb="2" eb="4">
      <t>コウイチ</t>
    </rPh>
    <phoneticPr fontId="1"/>
  </si>
  <si>
    <t>C260402</t>
    <phoneticPr fontId="1"/>
  </si>
  <si>
    <t>北神圭朗</t>
    <rPh sb="0" eb="2">
      <t>キタガミ</t>
    </rPh>
    <rPh sb="2" eb="4">
      <t>ケイロウ</t>
    </rPh>
    <phoneticPr fontId="1"/>
  </si>
  <si>
    <t>C260403</t>
    <phoneticPr fontId="1"/>
  </si>
  <si>
    <t>田中英之</t>
    <rPh sb="0" eb="2">
      <t>タナカ</t>
    </rPh>
    <rPh sb="2" eb="4">
      <t>ヒデユキ</t>
    </rPh>
    <phoneticPr fontId="1"/>
  </si>
  <si>
    <t>C2605</t>
    <phoneticPr fontId="1"/>
  </si>
  <si>
    <t>京都5</t>
    <rPh sb="0" eb="2">
      <t>キョウト</t>
    </rPh>
    <phoneticPr fontId="1"/>
  </si>
  <si>
    <t>井上一徳</t>
    <rPh sb="0" eb="2">
      <t>イノウエ</t>
    </rPh>
    <rPh sb="2" eb="4">
      <t>カズノリ</t>
    </rPh>
    <phoneticPr fontId="1"/>
  </si>
  <si>
    <t>C260502</t>
    <phoneticPr fontId="1"/>
  </si>
  <si>
    <t>C260503</t>
    <phoneticPr fontId="1"/>
  </si>
  <si>
    <t>山内健</t>
    <rPh sb="0" eb="2">
      <t>ヤマウチ</t>
    </rPh>
    <rPh sb="2" eb="3">
      <t>ケン</t>
    </rPh>
    <phoneticPr fontId="1"/>
  </si>
  <si>
    <t>C260504</t>
    <phoneticPr fontId="1"/>
  </si>
  <si>
    <t>本田太郎</t>
    <rPh sb="0" eb="2">
      <t>ホンダ</t>
    </rPh>
    <rPh sb="2" eb="4">
      <t>タロウ</t>
    </rPh>
    <phoneticPr fontId="1"/>
  </si>
  <si>
    <t>C2606</t>
    <phoneticPr fontId="1"/>
  </si>
  <si>
    <t>京都6</t>
    <rPh sb="0" eb="2">
      <t>キョウト</t>
    </rPh>
    <phoneticPr fontId="1"/>
  </si>
  <si>
    <t>山井和則</t>
    <rPh sb="0" eb="1">
      <t>ヤマ</t>
    </rPh>
    <rPh sb="1" eb="2">
      <t>イ</t>
    </rPh>
    <rPh sb="2" eb="4">
      <t>カズノリ</t>
    </rPh>
    <phoneticPr fontId="1"/>
  </si>
  <si>
    <t>C260602</t>
    <phoneticPr fontId="1"/>
  </si>
  <si>
    <t>C2701</t>
    <phoneticPr fontId="1"/>
  </si>
  <si>
    <t>大阪1</t>
    <rPh sb="0" eb="2">
      <t>オオサカ</t>
    </rPh>
    <phoneticPr fontId="1"/>
  </si>
  <si>
    <t>C270101</t>
    <phoneticPr fontId="1"/>
  </si>
  <si>
    <t>井上英孝</t>
    <rPh sb="0" eb="2">
      <t>イノウエ</t>
    </rPh>
    <rPh sb="2" eb="4">
      <t>ヒデタカ</t>
    </rPh>
    <phoneticPr fontId="1"/>
  </si>
  <si>
    <t>C270102</t>
    <phoneticPr fontId="1"/>
  </si>
  <si>
    <t>大西宏幸</t>
    <rPh sb="0" eb="2">
      <t>オオニシ</t>
    </rPh>
    <rPh sb="2" eb="4">
      <t>ヒロユキ</t>
    </rPh>
    <phoneticPr fontId="1"/>
  </si>
  <si>
    <t>村上賀厚</t>
    <rPh sb="0" eb="2">
      <t>ムラカミ</t>
    </rPh>
    <rPh sb="2" eb="3">
      <t>ガ</t>
    </rPh>
    <rPh sb="3" eb="4">
      <t>アツシ</t>
    </rPh>
    <phoneticPr fontId="1"/>
  </si>
  <si>
    <t>C2702</t>
    <phoneticPr fontId="1"/>
  </si>
  <si>
    <t>大阪2</t>
    <rPh sb="0" eb="2">
      <t>オオサカ</t>
    </rPh>
    <phoneticPr fontId="1"/>
  </si>
  <si>
    <t>C270201</t>
    <phoneticPr fontId="1"/>
  </si>
  <si>
    <t>尾辻かな子</t>
    <rPh sb="0" eb="2">
      <t>オツジ</t>
    </rPh>
    <rPh sb="4" eb="5">
      <t>コ</t>
    </rPh>
    <phoneticPr fontId="1"/>
  </si>
  <si>
    <t>佐藤章</t>
    <rPh sb="0" eb="2">
      <t>サトウ</t>
    </rPh>
    <rPh sb="2" eb="3">
      <t>アキラ</t>
    </rPh>
    <phoneticPr fontId="1"/>
  </si>
  <si>
    <t>C2703</t>
    <phoneticPr fontId="1"/>
  </si>
  <si>
    <t>大阪3</t>
    <rPh sb="0" eb="2">
      <t>オオサカ</t>
    </rPh>
    <phoneticPr fontId="1"/>
  </si>
  <si>
    <t>渡辺結</t>
  </si>
  <si>
    <t>C270302</t>
    <phoneticPr fontId="1"/>
  </si>
  <si>
    <t>佐藤茂樹</t>
  </si>
  <si>
    <t>C270303</t>
    <phoneticPr fontId="1"/>
  </si>
  <si>
    <t>中条栄太郎</t>
  </si>
  <si>
    <t>C2704</t>
    <phoneticPr fontId="1"/>
  </si>
  <si>
    <t>大阪4</t>
    <rPh sb="0" eb="2">
      <t>オオサカ</t>
    </rPh>
    <phoneticPr fontId="1"/>
  </si>
  <si>
    <t>C270401</t>
    <phoneticPr fontId="1"/>
  </si>
  <si>
    <t>中山泰秀</t>
    <rPh sb="0" eb="2">
      <t>ナカヤマ</t>
    </rPh>
    <rPh sb="2" eb="4">
      <t>ヤスヒデ</t>
    </rPh>
    <phoneticPr fontId="1"/>
  </si>
  <si>
    <t>C270402</t>
    <phoneticPr fontId="1"/>
  </si>
  <si>
    <t>清水忠史</t>
    <rPh sb="0" eb="2">
      <t>シミズ</t>
    </rPh>
    <rPh sb="2" eb="3">
      <t>タダシ</t>
    </rPh>
    <rPh sb="3" eb="4">
      <t>シ</t>
    </rPh>
    <phoneticPr fontId="1"/>
  </si>
  <si>
    <t>美延映夫</t>
    <rPh sb="0" eb="2">
      <t>ミノブ</t>
    </rPh>
    <rPh sb="2" eb="3">
      <t>エイ</t>
    </rPh>
    <rPh sb="3" eb="4">
      <t>フ</t>
    </rPh>
    <phoneticPr fontId="1"/>
  </si>
  <si>
    <t>C2705</t>
    <phoneticPr fontId="1"/>
  </si>
  <si>
    <t>大阪5</t>
    <rPh sb="0" eb="2">
      <t>オオサカ</t>
    </rPh>
    <phoneticPr fontId="1"/>
  </si>
  <si>
    <t>国重徹</t>
    <rPh sb="0" eb="2">
      <t>クニシゲ</t>
    </rPh>
    <rPh sb="2" eb="3">
      <t>トオル</t>
    </rPh>
    <phoneticPr fontId="1"/>
  </si>
  <si>
    <t>C2706</t>
    <phoneticPr fontId="1"/>
  </si>
  <si>
    <t>大阪6</t>
    <rPh sb="0" eb="2">
      <t>オオサカ</t>
    </rPh>
    <phoneticPr fontId="1"/>
  </si>
  <si>
    <t>C270601</t>
    <phoneticPr fontId="1"/>
  </si>
  <si>
    <t>村上史好</t>
    <rPh sb="0" eb="2">
      <t>ムラカミ</t>
    </rPh>
    <rPh sb="2" eb="4">
      <t>フミヨシ</t>
    </rPh>
    <phoneticPr fontId="1"/>
  </si>
  <si>
    <t>C270602</t>
    <phoneticPr fontId="1"/>
  </si>
  <si>
    <t>伊佐進一</t>
    <rPh sb="0" eb="2">
      <t>イサ</t>
    </rPh>
    <rPh sb="2" eb="4">
      <t>シンイチ</t>
    </rPh>
    <phoneticPr fontId="1"/>
  </si>
  <si>
    <t>C2707</t>
    <phoneticPr fontId="1"/>
  </si>
  <si>
    <t>大阪7</t>
    <rPh sb="0" eb="2">
      <t>オオサカ</t>
    </rPh>
    <phoneticPr fontId="1"/>
  </si>
  <si>
    <t>C270701</t>
    <phoneticPr fontId="1"/>
  </si>
  <si>
    <t>奥下剛光</t>
    <rPh sb="0" eb="2">
      <t>オクシタ</t>
    </rPh>
    <rPh sb="2" eb="4">
      <t>タケミツ</t>
    </rPh>
    <phoneticPr fontId="1"/>
  </si>
  <si>
    <t>C270702</t>
    <phoneticPr fontId="1"/>
  </si>
  <si>
    <t>渡嘉敷奈緒美</t>
    <rPh sb="0" eb="3">
      <t>トカシキ</t>
    </rPh>
    <rPh sb="3" eb="6">
      <t>ナオミ</t>
    </rPh>
    <phoneticPr fontId="1"/>
  </si>
  <si>
    <t>C2708</t>
    <phoneticPr fontId="1"/>
  </si>
  <si>
    <t>大阪8</t>
    <rPh sb="0" eb="2">
      <t>オオサカ</t>
    </rPh>
    <phoneticPr fontId="1"/>
  </si>
  <si>
    <t>松井博史</t>
    <rPh sb="0" eb="2">
      <t>マツイ</t>
    </rPh>
    <rPh sb="2" eb="4">
      <t>ヒロシ</t>
    </rPh>
    <phoneticPr fontId="1"/>
  </si>
  <si>
    <t>C2709</t>
    <phoneticPr fontId="1"/>
  </si>
  <si>
    <t>大阪9</t>
    <rPh sb="0" eb="2">
      <t>オオサカ</t>
    </rPh>
    <phoneticPr fontId="1"/>
  </si>
  <si>
    <t>足立康史</t>
    <rPh sb="0" eb="2">
      <t>アダチ</t>
    </rPh>
    <rPh sb="2" eb="3">
      <t>ヤスシ</t>
    </rPh>
    <phoneticPr fontId="1"/>
  </si>
  <si>
    <t>C270903</t>
    <phoneticPr fontId="1"/>
  </si>
  <si>
    <t>原田憲治</t>
    <rPh sb="0" eb="2">
      <t>ハラダ</t>
    </rPh>
    <rPh sb="2" eb="4">
      <t>ケンジ</t>
    </rPh>
    <phoneticPr fontId="1"/>
  </si>
  <si>
    <t>C2710</t>
    <phoneticPr fontId="1"/>
  </si>
  <si>
    <t>大阪10</t>
    <rPh sb="0" eb="2">
      <t>オオサカ</t>
    </rPh>
    <phoneticPr fontId="1"/>
  </si>
  <si>
    <t>C271001</t>
    <phoneticPr fontId="1"/>
  </si>
  <si>
    <t>辻元清美</t>
    <rPh sb="0" eb="2">
      <t>ツジモト</t>
    </rPh>
    <rPh sb="2" eb="4">
      <t>キヨミ</t>
    </rPh>
    <phoneticPr fontId="1"/>
  </si>
  <si>
    <t>大隈和英</t>
    <rPh sb="0" eb="2">
      <t>オオクマ</t>
    </rPh>
    <rPh sb="2" eb="4">
      <t>カズヒデ</t>
    </rPh>
    <phoneticPr fontId="1"/>
  </si>
  <si>
    <t>C2711</t>
    <phoneticPr fontId="1"/>
  </si>
  <si>
    <t>大阪11</t>
    <rPh sb="0" eb="2">
      <t>オオサカ</t>
    </rPh>
    <phoneticPr fontId="1"/>
  </si>
  <si>
    <t>平野博文</t>
    <rPh sb="0" eb="2">
      <t>ヒラノ</t>
    </rPh>
    <rPh sb="2" eb="4">
      <t>ヒロフミ</t>
    </rPh>
    <phoneticPr fontId="1"/>
  </si>
  <si>
    <t>C271103</t>
    <phoneticPr fontId="1"/>
  </si>
  <si>
    <t>佐藤ゆかり</t>
    <phoneticPr fontId="1"/>
  </si>
  <si>
    <t>C2712</t>
    <phoneticPr fontId="1"/>
  </si>
  <si>
    <t>大阪12</t>
    <rPh sb="0" eb="2">
      <t>オオサカ</t>
    </rPh>
    <phoneticPr fontId="1"/>
  </si>
  <si>
    <t>藤田文武</t>
    <rPh sb="0" eb="2">
      <t>フジタ</t>
    </rPh>
    <rPh sb="2" eb="4">
      <t>フミタケ</t>
    </rPh>
    <phoneticPr fontId="1"/>
  </si>
  <si>
    <t>松尾正利</t>
    <rPh sb="0" eb="2">
      <t>マツオ</t>
    </rPh>
    <rPh sb="2" eb="4">
      <t>マサトシ</t>
    </rPh>
    <phoneticPr fontId="1"/>
  </si>
  <si>
    <t>C2713</t>
    <phoneticPr fontId="1"/>
  </si>
  <si>
    <t>大阪13</t>
    <rPh sb="0" eb="2">
      <t>オオサカ</t>
    </rPh>
    <phoneticPr fontId="1"/>
  </si>
  <si>
    <t>宗清皇一</t>
    <rPh sb="0" eb="2">
      <t>ムネキヨ</t>
    </rPh>
    <rPh sb="2" eb="4">
      <t>コウイチ</t>
    </rPh>
    <phoneticPr fontId="1"/>
  </si>
  <si>
    <t>C2714</t>
    <phoneticPr fontId="1"/>
  </si>
  <si>
    <t>大阪14</t>
    <rPh sb="0" eb="2">
      <t>オオサカ</t>
    </rPh>
    <phoneticPr fontId="1"/>
  </si>
  <si>
    <t>小松久</t>
    <rPh sb="0" eb="2">
      <t>コマツ</t>
    </rPh>
    <rPh sb="2" eb="3">
      <t>ヒサシ</t>
    </rPh>
    <phoneticPr fontId="1"/>
  </si>
  <si>
    <t>C271403</t>
    <phoneticPr fontId="1"/>
  </si>
  <si>
    <t>長尾敬</t>
    <rPh sb="0" eb="2">
      <t>ナガオ</t>
    </rPh>
    <rPh sb="2" eb="3">
      <t>タカシ</t>
    </rPh>
    <phoneticPr fontId="1"/>
  </si>
  <si>
    <t>C2715</t>
    <phoneticPr fontId="1"/>
  </si>
  <si>
    <t>大阪15</t>
    <rPh sb="0" eb="2">
      <t>オオサカ</t>
    </rPh>
    <phoneticPr fontId="1"/>
  </si>
  <si>
    <t>為仁史</t>
    <rPh sb="0" eb="1">
      <t>タメ</t>
    </rPh>
    <rPh sb="1" eb="3">
      <t>ヒトシ</t>
    </rPh>
    <phoneticPr fontId="1"/>
  </si>
  <si>
    <t>C271503</t>
    <phoneticPr fontId="1"/>
  </si>
  <si>
    <t>浦野靖人</t>
    <rPh sb="0" eb="2">
      <t>ウラノ</t>
    </rPh>
    <rPh sb="2" eb="4">
      <t>ヤスト</t>
    </rPh>
    <phoneticPr fontId="1"/>
  </si>
  <si>
    <t>C2716</t>
    <phoneticPr fontId="1"/>
  </si>
  <si>
    <t>大阪16</t>
    <rPh sb="0" eb="2">
      <t>オオサカ</t>
    </rPh>
    <phoneticPr fontId="1"/>
  </si>
  <si>
    <t>C271601</t>
    <phoneticPr fontId="1"/>
  </si>
  <si>
    <t>森山浩行</t>
    <rPh sb="0" eb="2">
      <t>モリヤマ</t>
    </rPh>
    <rPh sb="2" eb="4">
      <t>ヒロユキ</t>
    </rPh>
    <phoneticPr fontId="1"/>
  </si>
  <si>
    <t>C271602</t>
    <phoneticPr fontId="1"/>
  </si>
  <si>
    <t>北側一雄</t>
    <rPh sb="0" eb="2">
      <t>キタガワ</t>
    </rPh>
    <rPh sb="2" eb="4">
      <t>カズオ</t>
    </rPh>
    <phoneticPr fontId="1"/>
  </si>
  <si>
    <t>C2717</t>
    <phoneticPr fontId="1"/>
  </si>
  <si>
    <t>大阪17</t>
    <rPh sb="0" eb="2">
      <t>オオサカ</t>
    </rPh>
    <phoneticPr fontId="1"/>
  </si>
  <si>
    <t>岡下昌平</t>
    <rPh sb="0" eb="2">
      <t>オカシタ</t>
    </rPh>
    <rPh sb="2" eb="4">
      <t>ショウヘイ</t>
    </rPh>
    <phoneticPr fontId="1"/>
  </si>
  <si>
    <t>C271702</t>
    <phoneticPr fontId="1"/>
  </si>
  <si>
    <t>馬場伸幸</t>
    <rPh sb="0" eb="2">
      <t>ババ</t>
    </rPh>
    <rPh sb="2" eb="4">
      <t>シンコウ</t>
    </rPh>
    <phoneticPr fontId="1"/>
  </si>
  <si>
    <t>C2718</t>
    <phoneticPr fontId="1"/>
  </si>
  <si>
    <t>大阪18</t>
    <rPh sb="0" eb="2">
      <t>オオサカ</t>
    </rPh>
    <phoneticPr fontId="1"/>
  </si>
  <si>
    <t>C271801</t>
    <phoneticPr fontId="1"/>
  </si>
  <si>
    <t>遠藤敬</t>
    <rPh sb="0" eb="2">
      <t>エンドウ</t>
    </rPh>
    <rPh sb="2" eb="3">
      <t>タカシ</t>
    </rPh>
    <phoneticPr fontId="1"/>
  </si>
  <si>
    <t>神谷昇</t>
    <rPh sb="0" eb="2">
      <t>カミタニ</t>
    </rPh>
    <rPh sb="2" eb="3">
      <t>ノボル</t>
    </rPh>
    <phoneticPr fontId="1"/>
  </si>
  <si>
    <t>C2719</t>
    <phoneticPr fontId="1"/>
  </si>
  <si>
    <t>大阪19</t>
    <rPh sb="0" eb="2">
      <t>オオサカ</t>
    </rPh>
    <phoneticPr fontId="1"/>
  </si>
  <si>
    <t>C271901</t>
    <phoneticPr fontId="1"/>
  </si>
  <si>
    <t>谷川とむ</t>
    <rPh sb="0" eb="2">
      <t>タニガワ</t>
    </rPh>
    <phoneticPr fontId="1"/>
  </si>
  <si>
    <t>北村みき</t>
    <rPh sb="0" eb="2">
      <t>キタムラ</t>
    </rPh>
    <phoneticPr fontId="1"/>
  </si>
  <si>
    <t>C28</t>
    <phoneticPr fontId="1"/>
  </si>
  <si>
    <t>C2801</t>
    <phoneticPr fontId="1"/>
  </si>
  <si>
    <t>兵庫1</t>
    <rPh sb="0" eb="2">
      <t>ヒョウゴ</t>
    </rPh>
    <phoneticPr fontId="1"/>
  </si>
  <si>
    <t>C280103</t>
    <phoneticPr fontId="1"/>
  </si>
  <si>
    <t>井坂信彦</t>
    <rPh sb="0" eb="2">
      <t>イサカ</t>
    </rPh>
    <rPh sb="2" eb="4">
      <t>ノブヒコ</t>
    </rPh>
    <phoneticPr fontId="1"/>
  </si>
  <si>
    <t>C2802</t>
    <phoneticPr fontId="1"/>
  </si>
  <si>
    <t>兵庫2</t>
    <rPh sb="0" eb="2">
      <t>ヒョウゴ</t>
    </rPh>
    <phoneticPr fontId="1"/>
  </si>
  <si>
    <t>C280201</t>
    <phoneticPr fontId="1"/>
  </si>
  <si>
    <t>船川治郎</t>
    <rPh sb="0" eb="2">
      <t>フネカワ</t>
    </rPh>
    <rPh sb="2" eb="4">
      <t>ジロウ</t>
    </rPh>
    <phoneticPr fontId="1"/>
  </si>
  <si>
    <t>C280202</t>
    <phoneticPr fontId="1"/>
  </si>
  <si>
    <t>赤羽一嘉</t>
    <rPh sb="0" eb="2">
      <t>アカバネ</t>
    </rPh>
    <rPh sb="2" eb="4">
      <t>カズヨシ</t>
    </rPh>
    <phoneticPr fontId="1"/>
  </si>
  <si>
    <t>C2803</t>
    <phoneticPr fontId="1"/>
  </si>
  <si>
    <t>兵庫3</t>
    <rPh sb="0" eb="2">
      <t>ヒョウゴ</t>
    </rPh>
    <phoneticPr fontId="1"/>
  </si>
  <si>
    <t>C280303</t>
    <phoneticPr fontId="1"/>
  </si>
  <si>
    <t>関芳弘</t>
    <rPh sb="0" eb="1">
      <t>セキ</t>
    </rPh>
    <rPh sb="1" eb="3">
      <t>ヨシヒロ</t>
    </rPh>
    <phoneticPr fontId="1"/>
  </si>
  <si>
    <t>C2804</t>
    <phoneticPr fontId="1"/>
  </si>
  <si>
    <t>兵庫4</t>
    <rPh sb="0" eb="2">
      <t>ヒョウゴ</t>
    </rPh>
    <phoneticPr fontId="1"/>
  </si>
  <si>
    <t>藤井比早之</t>
    <rPh sb="0" eb="2">
      <t>フジイ</t>
    </rPh>
    <rPh sb="2" eb="3">
      <t>クラ</t>
    </rPh>
    <rPh sb="3" eb="4">
      <t>ハヤ</t>
    </rPh>
    <rPh sb="4" eb="5">
      <t>ノ</t>
    </rPh>
    <phoneticPr fontId="1"/>
  </si>
  <si>
    <t>C2805</t>
    <phoneticPr fontId="1"/>
  </si>
  <si>
    <t>兵庫5</t>
    <rPh sb="0" eb="2">
      <t>ヒョウゴ</t>
    </rPh>
    <phoneticPr fontId="1"/>
  </si>
  <si>
    <t>C280502</t>
    <phoneticPr fontId="1"/>
  </si>
  <si>
    <t>梶原康弘</t>
    <rPh sb="0" eb="2">
      <t>カジワラ</t>
    </rPh>
    <rPh sb="2" eb="4">
      <t>ヤスヒロ</t>
    </rPh>
    <phoneticPr fontId="1"/>
  </si>
  <si>
    <t>C280503</t>
    <phoneticPr fontId="1"/>
  </si>
  <si>
    <t>谷公一</t>
    <rPh sb="0" eb="1">
      <t>タニ</t>
    </rPh>
    <rPh sb="1" eb="3">
      <t>コウイチ</t>
    </rPh>
    <phoneticPr fontId="1"/>
  </si>
  <si>
    <t>C2806</t>
    <phoneticPr fontId="1"/>
  </si>
  <si>
    <t>兵庫6</t>
    <rPh sb="0" eb="2">
      <t>ヒョウゴ</t>
    </rPh>
    <phoneticPr fontId="1"/>
  </si>
  <si>
    <t>C280602</t>
    <phoneticPr fontId="1"/>
  </si>
  <si>
    <t>桜井周</t>
    <rPh sb="0" eb="2">
      <t>サクライ</t>
    </rPh>
    <rPh sb="2" eb="3">
      <t>シュウ</t>
    </rPh>
    <phoneticPr fontId="1"/>
  </si>
  <si>
    <t>C280603</t>
    <phoneticPr fontId="1"/>
  </si>
  <si>
    <t>市村浩一郎</t>
    <rPh sb="0" eb="2">
      <t>イチムラ</t>
    </rPh>
    <rPh sb="2" eb="5">
      <t>コウイチロウ</t>
    </rPh>
    <phoneticPr fontId="1"/>
  </si>
  <si>
    <t>大串正樹</t>
    <rPh sb="0" eb="2">
      <t>オオクシ</t>
    </rPh>
    <rPh sb="2" eb="4">
      <t>マサキ</t>
    </rPh>
    <phoneticPr fontId="1"/>
  </si>
  <si>
    <t>C2807</t>
    <phoneticPr fontId="1"/>
  </si>
  <si>
    <t>兵庫7</t>
    <rPh sb="0" eb="2">
      <t>ヒョウゴ</t>
    </rPh>
    <phoneticPr fontId="1"/>
  </si>
  <si>
    <t>C280703</t>
    <phoneticPr fontId="1"/>
  </si>
  <si>
    <t>三木圭恵</t>
    <rPh sb="0" eb="2">
      <t>ミキ</t>
    </rPh>
    <rPh sb="2" eb="3">
      <t>ケイ</t>
    </rPh>
    <rPh sb="3" eb="4">
      <t>メグミ</t>
    </rPh>
    <phoneticPr fontId="1"/>
  </si>
  <si>
    <t>山田賢司</t>
    <rPh sb="0" eb="2">
      <t>ヤマダ</t>
    </rPh>
    <rPh sb="2" eb="4">
      <t>ケンジ</t>
    </rPh>
    <phoneticPr fontId="1"/>
  </si>
  <si>
    <t>C2808</t>
    <phoneticPr fontId="1"/>
  </si>
  <si>
    <t>兵庫8</t>
    <rPh sb="0" eb="2">
      <t>ヒョウゴ</t>
    </rPh>
    <phoneticPr fontId="1"/>
  </si>
  <si>
    <t>中野洋昌</t>
    <rPh sb="0" eb="2">
      <t>ナカノ</t>
    </rPh>
    <rPh sb="2" eb="4">
      <t>ヒロアキ</t>
    </rPh>
    <phoneticPr fontId="1"/>
  </si>
  <si>
    <t>C2809</t>
    <phoneticPr fontId="1"/>
  </si>
  <si>
    <t>兵庫9</t>
    <rPh sb="0" eb="2">
      <t>ヒョウゴ</t>
    </rPh>
    <phoneticPr fontId="1"/>
  </si>
  <si>
    <t>C280901</t>
    <phoneticPr fontId="1"/>
  </si>
  <si>
    <t>西村康稔</t>
    <rPh sb="0" eb="2">
      <t>ニシムラ</t>
    </rPh>
    <rPh sb="2" eb="3">
      <t>ヤスシ</t>
    </rPh>
    <rPh sb="3" eb="4">
      <t>ミノル</t>
    </rPh>
    <phoneticPr fontId="1"/>
  </si>
  <si>
    <t>C2810</t>
    <phoneticPr fontId="1"/>
  </si>
  <si>
    <t>兵庫10</t>
    <rPh sb="0" eb="2">
      <t>ヒョウゴ</t>
    </rPh>
    <phoneticPr fontId="1"/>
  </si>
  <si>
    <t>渡海紀三朗</t>
    <rPh sb="0" eb="2">
      <t>トカイ</t>
    </rPh>
    <rPh sb="2" eb="3">
      <t>キ</t>
    </rPh>
    <rPh sb="3" eb="5">
      <t>サブロウ</t>
    </rPh>
    <phoneticPr fontId="1"/>
  </si>
  <si>
    <t>C2811</t>
    <phoneticPr fontId="1"/>
  </si>
  <si>
    <t>兵庫11</t>
    <rPh sb="0" eb="2">
      <t>ヒョウゴ</t>
    </rPh>
    <phoneticPr fontId="1"/>
  </si>
  <si>
    <t>C281102</t>
    <phoneticPr fontId="1"/>
  </si>
  <si>
    <t>松本剛明</t>
    <rPh sb="0" eb="2">
      <t>マツモト</t>
    </rPh>
    <rPh sb="2" eb="3">
      <t>ツヨシ</t>
    </rPh>
    <rPh sb="3" eb="4">
      <t>アカ</t>
    </rPh>
    <phoneticPr fontId="1"/>
  </si>
  <si>
    <t>C2812</t>
    <phoneticPr fontId="1"/>
  </si>
  <si>
    <t>兵庫12</t>
    <rPh sb="0" eb="2">
      <t>ヒョウゴ</t>
    </rPh>
    <phoneticPr fontId="1"/>
  </si>
  <si>
    <t>C281201</t>
    <phoneticPr fontId="1"/>
  </si>
  <si>
    <t>池畑浩太朗</t>
    <rPh sb="0" eb="2">
      <t>イケハタ</t>
    </rPh>
    <rPh sb="2" eb="5">
      <t>コウタロウ</t>
    </rPh>
    <phoneticPr fontId="1"/>
  </si>
  <si>
    <t>C281202</t>
    <phoneticPr fontId="1"/>
  </si>
  <si>
    <t>山口壮</t>
    <rPh sb="0" eb="2">
      <t>ヤマグチ</t>
    </rPh>
    <rPh sb="2" eb="3">
      <t>ソウ</t>
    </rPh>
    <phoneticPr fontId="1"/>
  </si>
  <si>
    <t>C29</t>
    <phoneticPr fontId="1"/>
  </si>
  <si>
    <t>C2901</t>
    <phoneticPr fontId="1"/>
  </si>
  <si>
    <t>奈良1</t>
    <rPh sb="0" eb="2">
      <t>ナラ</t>
    </rPh>
    <phoneticPr fontId="1"/>
  </si>
  <si>
    <t>C290102</t>
    <phoneticPr fontId="1"/>
  </si>
  <si>
    <t>小林茂樹</t>
    <rPh sb="0" eb="2">
      <t>コバヤシ</t>
    </rPh>
    <rPh sb="2" eb="4">
      <t>シゲキ</t>
    </rPh>
    <phoneticPr fontId="1"/>
  </si>
  <si>
    <t>馬淵澄夫</t>
    <rPh sb="0" eb="2">
      <t>マブチ</t>
    </rPh>
    <rPh sb="2" eb="4">
      <t>スミオ</t>
    </rPh>
    <phoneticPr fontId="1"/>
  </si>
  <si>
    <t>C2902</t>
    <phoneticPr fontId="1"/>
  </si>
  <si>
    <t>奈良2</t>
    <rPh sb="0" eb="2">
      <t>ナラ</t>
    </rPh>
    <phoneticPr fontId="1"/>
  </si>
  <si>
    <t>高市早苗</t>
    <rPh sb="0" eb="2">
      <t>タカイチ</t>
    </rPh>
    <rPh sb="2" eb="4">
      <t>サナエ</t>
    </rPh>
    <phoneticPr fontId="1"/>
  </si>
  <si>
    <t>C2903</t>
    <phoneticPr fontId="1"/>
  </si>
  <si>
    <t>奈良3</t>
    <rPh sb="0" eb="2">
      <t>ナラ</t>
    </rPh>
    <phoneticPr fontId="1"/>
  </si>
  <si>
    <t>田野瀬太道</t>
    <rPh sb="0" eb="3">
      <t>タノセ</t>
    </rPh>
    <rPh sb="3" eb="4">
      <t>フト</t>
    </rPh>
    <rPh sb="4" eb="5">
      <t>ミチ</t>
    </rPh>
    <phoneticPr fontId="1"/>
  </si>
  <si>
    <t>前川清成</t>
    <rPh sb="0" eb="2">
      <t>マエカワ</t>
    </rPh>
    <rPh sb="2" eb="4">
      <t>キヨナリ</t>
    </rPh>
    <phoneticPr fontId="1"/>
  </si>
  <si>
    <t>C30</t>
    <phoneticPr fontId="1"/>
  </si>
  <si>
    <t>C3001</t>
    <phoneticPr fontId="1"/>
  </si>
  <si>
    <t>和歌山1</t>
    <rPh sb="0" eb="3">
      <t>ワカヤマ</t>
    </rPh>
    <phoneticPr fontId="1"/>
  </si>
  <si>
    <t>C300102</t>
    <phoneticPr fontId="1"/>
  </si>
  <si>
    <t>岸本周平</t>
    <rPh sb="0" eb="2">
      <t>キシモト</t>
    </rPh>
    <rPh sb="2" eb="4">
      <t>シュウヘイ</t>
    </rPh>
    <phoneticPr fontId="1"/>
  </si>
  <si>
    <t>門博文</t>
    <rPh sb="0" eb="1">
      <t>モン</t>
    </rPh>
    <rPh sb="1" eb="3">
      <t>ヒロフミ</t>
    </rPh>
    <phoneticPr fontId="1"/>
  </si>
  <si>
    <t>C3002</t>
    <phoneticPr fontId="1"/>
  </si>
  <si>
    <t>和歌山2</t>
    <rPh sb="0" eb="3">
      <t>ワカヤマ</t>
    </rPh>
    <phoneticPr fontId="1"/>
  </si>
  <si>
    <t>石田真敏</t>
    <rPh sb="0" eb="2">
      <t>イシダ</t>
    </rPh>
    <rPh sb="2" eb="4">
      <t>マサトシ</t>
    </rPh>
    <phoneticPr fontId="1"/>
  </si>
  <si>
    <t>C3003</t>
    <phoneticPr fontId="1"/>
  </si>
  <si>
    <t>和歌山3</t>
    <rPh sb="0" eb="3">
      <t>ワカヤマ</t>
    </rPh>
    <phoneticPr fontId="1"/>
  </si>
  <si>
    <t>C300302</t>
    <phoneticPr fontId="1"/>
  </si>
  <si>
    <t>二階俊博</t>
    <rPh sb="0" eb="2">
      <t>ニカイ</t>
    </rPh>
    <rPh sb="2" eb="4">
      <t>トシヒロ</t>
    </rPh>
    <phoneticPr fontId="1"/>
  </si>
  <si>
    <t>C31</t>
    <phoneticPr fontId="1"/>
  </si>
  <si>
    <t>C3101</t>
    <phoneticPr fontId="1"/>
  </si>
  <si>
    <t>鳥取1</t>
    <rPh sb="0" eb="2">
      <t>トットリ</t>
    </rPh>
    <phoneticPr fontId="1"/>
  </si>
  <si>
    <t>石破茂</t>
    <rPh sb="0" eb="2">
      <t>イシバ</t>
    </rPh>
    <rPh sb="2" eb="3">
      <t>シゲル</t>
    </rPh>
    <phoneticPr fontId="1"/>
  </si>
  <si>
    <t>C3102</t>
    <phoneticPr fontId="1"/>
  </si>
  <si>
    <t>鳥取2</t>
    <rPh sb="0" eb="2">
      <t>トットリ</t>
    </rPh>
    <phoneticPr fontId="1"/>
  </si>
  <si>
    <t>C310202</t>
    <phoneticPr fontId="1"/>
  </si>
  <si>
    <t>湯原俊二</t>
    <rPh sb="0" eb="2">
      <t>ユハラ</t>
    </rPh>
    <rPh sb="2" eb="4">
      <t>シュンジ</t>
    </rPh>
    <phoneticPr fontId="1"/>
  </si>
  <si>
    <t>赤沢亮正</t>
    <rPh sb="0" eb="2">
      <t>アカザワ</t>
    </rPh>
    <rPh sb="2" eb="3">
      <t>リョウ</t>
    </rPh>
    <rPh sb="3" eb="4">
      <t>タダ</t>
    </rPh>
    <phoneticPr fontId="1"/>
  </si>
  <si>
    <t>C32</t>
    <phoneticPr fontId="1"/>
  </si>
  <si>
    <t>C3201</t>
    <phoneticPr fontId="1"/>
  </si>
  <si>
    <t>島根1</t>
    <rPh sb="0" eb="2">
      <t>シマネ</t>
    </rPh>
    <phoneticPr fontId="1"/>
  </si>
  <si>
    <t>C320101</t>
    <phoneticPr fontId="1"/>
  </si>
  <si>
    <t>細田博之</t>
    <rPh sb="0" eb="2">
      <t>ホソダ</t>
    </rPh>
    <rPh sb="2" eb="4">
      <t>ヒロユキ</t>
    </rPh>
    <phoneticPr fontId="1"/>
  </si>
  <si>
    <t>C320102</t>
    <phoneticPr fontId="1"/>
  </si>
  <si>
    <t>亀井亜紀子</t>
    <rPh sb="0" eb="2">
      <t>カメイ</t>
    </rPh>
    <rPh sb="2" eb="5">
      <t>アキコ</t>
    </rPh>
    <phoneticPr fontId="1"/>
  </si>
  <si>
    <t>C3202</t>
    <phoneticPr fontId="1"/>
  </si>
  <si>
    <t>島根2</t>
    <rPh sb="0" eb="2">
      <t>シマネ</t>
    </rPh>
    <phoneticPr fontId="1"/>
  </si>
  <si>
    <t>向瀬慎一</t>
    <rPh sb="0" eb="2">
      <t>ムコセ</t>
    </rPh>
    <rPh sb="2" eb="4">
      <t>シンイチ</t>
    </rPh>
    <phoneticPr fontId="1"/>
  </si>
  <si>
    <t>C33</t>
    <phoneticPr fontId="1"/>
  </si>
  <si>
    <t>C3301</t>
    <phoneticPr fontId="1"/>
  </si>
  <si>
    <t>岡山1</t>
    <rPh sb="0" eb="2">
      <t>オカヤマ</t>
    </rPh>
    <phoneticPr fontId="1"/>
  </si>
  <si>
    <t>C330101</t>
    <phoneticPr fontId="1"/>
  </si>
  <si>
    <t>逢沢一郎</t>
    <rPh sb="0" eb="2">
      <t>アイザワ</t>
    </rPh>
    <rPh sb="2" eb="4">
      <t>イチロウ</t>
    </rPh>
    <phoneticPr fontId="1"/>
  </si>
  <si>
    <t>C3302</t>
    <phoneticPr fontId="1"/>
  </si>
  <si>
    <t>岡山2</t>
    <rPh sb="0" eb="2">
      <t>オカヤマ</t>
    </rPh>
    <phoneticPr fontId="1"/>
  </si>
  <si>
    <t>C330201</t>
    <phoneticPr fontId="1"/>
  </si>
  <si>
    <t>山下貴司</t>
    <rPh sb="0" eb="2">
      <t>ヤマシタ</t>
    </rPh>
    <rPh sb="2" eb="3">
      <t>タカシ</t>
    </rPh>
    <rPh sb="3" eb="4">
      <t>ツカサ</t>
    </rPh>
    <phoneticPr fontId="1"/>
  </si>
  <si>
    <t>C330202</t>
    <phoneticPr fontId="1"/>
  </si>
  <si>
    <t>津村啓介</t>
    <rPh sb="0" eb="2">
      <t>ツムラ</t>
    </rPh>
    <rPh sb="2" eb="4">
      <t>ケイスケ</t>
    </rPh>
    <phoneticPr fontId="1"/>
  </si>
  <si>
    <t>C3303</t>
    <phoneticPr fontId="1"/>
  </si>
  <si>
    <t>岡山3</t>
    <rPh sb="0" eb="2">
      <t>オカヤマ</t>
    </rPh>
    <phoneticPr fontId="1"/>
  </si>
  <si>
    <t>C330301</t>
    <phoneticPr fontId="1"/>
  </si>
  <si>
    <t>尾崎宏子</t>
    <rPh sb="0" eb="2">
      <t>オザキ</t>
    </rPh>
    <rPh sb="2" eb="4">
      <t>ヒロコ</t>
    </rPh>
    <phoneticPr fontId="1"/>
  </si>
  <si>
    <t>C330302</t>
    <phoneticPr fontId="1"/>
  </si>
  <si>
    <t>平沼正二郎</t>
    <rPh sb="0" eb="2">
      <t>ヒラヌマ</t>
    </rPh>
    <rPh sb="2" eb="5">
      <t>ショウジロウ</t>
    </rPh>
    <phoneticPr fontId="1"/>
  </si>
  <si>
    <t>C330304</t>
    <phoneticPr fontId="1"/>
  </si>
  <si>
    <t>阿部俊子</t>
    <rPh sb="0" eb="2">
      <t>アベ</t>
    </rPh>
    <rPh sb="2" eb="4">
      <t>トシコ</t>
    </rPh>
    <phoneticPr fontId="1"/>
  </si>
  <si>
    <t>C3304</t>
    <phoneticPr fontId="1"/>
  </si>
  <si>
    <t>岡山4</t>
    <rPh sb="0" eb="2">
      <t>オカヤマ</t>
    </rPh>
    <phoneticPr fontId="1"/>
  </si>
  <si>
    <t>C330401</t>
    <phoneticPr fontId="1"/>
  </si>
  <si>
    <t>橋本岳</t>
    <rPh sb="0" eb="2">
      <t>ハシモト</t>
    </rPh>
    <rPh sb="2" eb="3">
      <t>ガク</t>
    </rPh>
    <phoneticPr fontId="1"/>
  </si>
  <si>
    <t>C330402</t>
    <phoneticPr fontId="1"/>
  </si>
  <si>
    <t>柚木道義</t>
    <rPh sb="0" eb="2">
      <t>ユノキ</t>
    </rPh>
    <rPh sb="2" eb="4">
      <t>ミチヨシ</t>
    </rPh>
    <phoneticPr fontId="1"/>
  </si>
  <si>
    <t>C3305</t>
    <phoneticPr fontId="1"/>
  </si>
  <si>
    <t>岡山5</t>
    <rPh sb="0" eb="2">
      <t>オカヤマ</t>
    </rPh>
    <phoneticPr fontId="1"/>
  </si>
  <si>
    <t>C330501</t>
    <phoneticPr fontId="1"/>
  </si>
  <si>
    <t>美見芳明</t>
    <rPh sb="0" eb="2">
      <t>ミイミ</t>
    </rPh>
    <rPh sb="2" eb="4">
      <t>ヨシアキ</t>
    </rPh>
    <phoneticPr fontId="1"/>
  </si>
  <si>
    <t>C330502</t>
    <phoneticPr fontId="1"/>
  </si>
  <si>
    <t>加藤勝信</t>
    <rPh sb="0" eb="2">
      <t>カトウ</t>
    </rPh>
    <rPh sb="2" eb="4">
      <t>カツノブ</t>
    </rPh>
    <phoneticPr fontId="1"/>
  </si>
  <si>
    <t>C34</t>
    <phoneticPr fontId="1"/>
  </si>
  <si>
    <t>C3401</t>
    <phoneticPr fontId="1"/>
  </si>
  <si>
    <t>広島1</t>
    <rPh sb="0" eb="2">
      <t>ヒロシマ</t>
    </rPh>
    <phoneticPr fontId="1"/>
  </si>
  <si>
    <t>岸田文雄</t>
    <rPh sb="0" eb="2">
      <t>キシダ</t>
    </rPh>
    <rPh sb="2" eb="4">
      <t>フミオ</t>
    </rPh>
    <phoneticPr fontId="1"/>
  </si>
  <si>
    <t>C340102</t>
    <phoneticPr fontId="1"/>
  </si>
  <si>
    <t>大西理</t>
    <rPh sb="0" eb="2">
      <t>オオニシ</t>
    </rPh>
    <rPh sb="2" eb="3">
      <t>オサム</t>
    </rPh>
    <phoneticPr fontId="1"/>
  </si>
  <si>
    <t>C3402</t>
    <phoneticPr fontId="1"/>
  </si>
  <si>
    <t>広島2</t>
    <rPh sb="0" eb="2">
      <t>ヒロシマ</t>
    </rPh>
    <phoneticPr fontId="1"/>
  </si>
  <si>
    <t>C340201</t>
    <phoneticPr fontId="1"/>
  </si>
  <si>
    <t>平口洋</t>
    <rPh sb="0" eb="2">
      <t>ヒラグチ</t>
    </rPh>
    <rPh sb="2" eb="3">
      <t>ヨウ</t>
    </rPh>
    <phoneticPr fontId="1"/>
  </si>
  <si>
    <t>C3403</t>
    <phoneticPr fontId="1"/>
  </si>
  <si>
    <t>広島3</t>
    <rPh sb="0" eb="2">
      <t>ヒロシマ</t>
    </rPh>
    <phoneticPr fontId="1"/>
  </si>
  <si>
    <t>玉田憲勲</t>
    <rPh sb="0" eb="2">
      <t>タマダ</t>
    </rPh>
    <rPh sb="2" eb="3">
      <t>ケン</t>
    </rPh>
    <rPh sb="3" eb="4">
      <t>イサオ</t>
    </rPh>
    <phoneticPr fontId="1"/>
  </si>
  <si>
    <t>C3404</t>
    <phoneticPr fontId="1"/>
  </si>
  <si>
    <t>広島4</t>
    <rPh sb="0" eb="2">
      <t>ヒロシマ</t>
    </rPh>
    <phoneticPr fontId="1"/>
  </si>
  <si>
    <t>C340401</t>
    <phoneticPr fontId="1"/>
  </si>
  <si>
    <t>C340402</t>
    <phoneticPr fontId="1"/>
  </si>
  <si>
    <t>空本誠喜</t>
    <rPh sb="0" eb="2">
      <t>ソラモト</t>
    </rPh>
    <rPh sb="2" eb="4">
      <t>セイキ</t>
    </rPh>
    <phoneticPr fontId="1"/>
  </si>
  <si>
    <t>新谷正義</t>
    <rPh sb="0" eb="2">
      <t>シンタニ</t>
    </rPh>
    <rPh sb="2" eb="4">
      <t>マサヨシ</t>
    </rPh>
    <phoneticPr fontId="1"/>
  </si>
  <si>
    <t>C340404</t>
    <phoneticPr fontId="1"/>
  </si>
  <si>
    <t>上野寛治</t>
    <rPh sb="0" eb="2">
      <t>ウエノ</t>
    </rPh>
    <rPh sb="2" eb="4">
      <t>カンジ</t>
    </rPh>
    <phoneticPr fontId="1"/>
  </si>
  <si>
    <t>C3405</t>
    <phoneticPr fontId="1"/>
  </si>
  <si>
    <t>広島5</t>
    <rPh sb="0" eb="2">
      <t>ヒロシマ</t>
    </rPh>
    <phoneticPr fontId="1"/>
  </si>
  <si>
    <t>C340502</t>
    <phoneticPr fontId="1"/>
  </si>
  <si>
    <t>寺田稔</t>
    <rPh sb="0" eb="2">
      <t>テラダ</t>
    </rPh>
    <rPh sb="2" eb="3">
      <t>ミノル</t>
    </rPh>
    <phoneticPr fontId="1"/>
  </si>
  <si>
    <t>C3406</t>
    <phoneticPr fontId="1"/>
  </si>
  <si>
    <t>広島6</t>
    <rPh sb="0" eb="2">
      <t>ヒロシマ</t>
    </rPh>
    <phoneticPr fontId="1"/>
  </si>
  <si>
    <t>C340601</t>
    <phoneticPr fontId="1"/>
  </si>
  <si>
    <t>小島敏文</t>
    <rPh sb="0" eb="2">
      <t>コジマ</t>
    </rPh>
    <rPh sb="2" eb="4">
      <t>トシフミ</t>
    </rPh>
    <phoneticPr fontId="1"/>
  </si>
  <si>
    <t>C340602</t>
    <phoneticPr fontId="1"/>
  </si>
  <si>
    <t>佐藤公治</t>
    <rPh sb="0" eb="2">
      <t>サトウ</t>
    </rPh>
    <rPh sb="2" eb="4">
      <t>コウジ</t>
    </rPh>
    <phoneticPr fontId="1"/>
  </si>
  <si>
    <t>C3407</t>
    <phoneticPr fontId="1"/>
  </si>
  <si>
    <t>広島7</t>
    <rPh sb="0" eb="2">
      <t>ヒロシマ</t>
    </rPh>
    <phoneticPr fontId="1"/>
  </si>
  <si>
    <t>C340701</t>
    <phoneticPr fontId="1"/>
  </si>
  <si>
    <t>佐藤広典</t>
    <rPh sb="0" eb="2">
      <t>サトウ</t>
    </rPh>
    <rPh sb="2" eb="4">
      <t>ヒロノリ</t>
    </rPh>
    <phoneticPr fontId="1"/>
  </si>
  <si>
    <t>小林史明</t>
    <rPh sb="0" eb="2">
      <t>コバヤシ</t>
    </rPh>
    <rPh sb="2" eb="4">
      <t>フミアキ</t>
    </rPh>
    <phoneticPr fontId="1"/>
  </si>
  <si>
    <t>C35</t>
    <phoneticPr fontId="1"/>
  </si>
  <si>
    <t>C3501</t>
    <phoneticPr fontId="1"/>
  </si>
  <si>
    <t>山口1</t>
    <rPh sb="0" eb="2">
      <t>ヤマグチ</t>
    </rPh>
    <phoneticPr fontId="1"/>
  </si>
  <si>
    <t>C350101</t>
    <phoneticPr fontId="1"/>
  </si>
  <si>
    <t>C350102</t>
    <phoneticPr fontId="1"/>
  </si>
  <si>
    <t>高村正大</t>
    <rPh sb="0" eb="2">
      <t>コウムラ</t>
    </rPh>
    <rPh sb="2" eb="4">
      <t>マサヒロ</t>
    </rPh>
    <phoneticPr fontId="1"/>
  </si>
  <si>
    <t>大内一也</t>
    <rPh sb="0" eb="2">
      <t>オオウチ</t>
    </rPh>
    <rPh sb="2" eb="4">
      <t>カズヤ</t>
    </rPh>
    <phoneticPr fontId="1"/>
  </si>
  <si>
    <t>C3502</t>
    <phoneticPr fontId="1"/>
  </si>
  <si>
    <t>山口2</t>
    <rPh sb="0" eb="2">
      <t>ヤマグチ</t>
    </rPh>
    <phoneticPr fontId="1"/>
  </si>
  <si>
    <t>C350201</t>
    <phoneticPr fontId="1"/>
  </si>
  <si>
    <t>松田一志</t>
    <rPh sb="0" eb="2">
      <t>マツダ</t>
    </rPh>
    <rPh sb="2" eb="4">
      <t>カズシ</t>
    </rPh>
    <phoneticPr fontId="1"/>
  </si>
  <si>
    <t>C350202</t>
    <phoneticPr fontId="1"/>
  </si>
  <si>
    <t>岸信夫</t>
    <rPh sb="0" eb="1">
      <t>キシ</t>
    </rPh>
    <rPh sb="1" eb="3">
      <t>ノブオ</t>
    </rPh>
    <phoneticPr fontId="1"/>
  </si>
  <si>
    <t>C3503</t>
    <phoneticPr fontId="1"/>
  </si>
  <si>
    <t>山口3</t>
    <rPh sb="0" eb="2">
      <t>ヤマグチ</t>
    </rPh>
    <phoneticPr fontId="1"/>
  </si>
  <si>
    <t>C350301</t>
    <phoneticPr fontId="1"/>
  </si>
  <si>
    <t>坂本史子</t>
    <rPh sb="0" eb="2">
      <t>サカモト</t>
    </rPh>
    <rPh sb="2" eb="4">
      <t>フミコ</t>
    </rPh>
    <phoneticPr fontId="1"/>
  </si>
  <si>
    <t>C3504</t>
    <phoneticPr fontId="1"/>
  </si>
  <si>
    <t>山口4</t>
    <rPh sb="0" eb="2">
      <t>ヤマグチ</t>
    </rPh>
    <phoneticPr fontId="1"/>
  </si>
  <si>
    <t>C350401</t>
    <phoneticPr fontId="1"/>
  </si>
  <si>
    <t>安倍晋三</t>
    <rPh sb="0" eb="2">
      <t>アベ</t>
    </rPh>
    <rPh sb="2" eb="4">
      <t>シンゾウ</t>
    </rPh>
    <phoneticPr fontId="1"/>
  </si>
  <si>
    <t>C36</t>
    <phoneticPr fontId="1"/>
  </si>
  <si>
    <t>C3601</t>
    <phoneticPr fontId="1"/>
  </si>
  <si>
    <t>徳島1</t>
    <rPh sb="0" eb="2">
      <t>トクシマ</t>
    </rPh>
    <phoneticPr fontId="1"/>
  </si>
  <si>
    <t>C360101</t>
    <phoneticPr fontId="1"/>
  </si>
  <si>
    <t>C360102</t>
    <phoneticPr fontId="1"/>
  </si>
  <si>
    <t>後藤田正純</t>
    <rPh sb="0" eb="3">
      <t>ゴトウダ</t>
    </rPh>
    <rPh sb="3" eb="5">
      <t>マサズミ</t>
    </rPh>
    <phoneticPr fontId="1"/>
  </si>
  <si>
    <t>仁木博文</t>
    <rPh sb="0" eb="2">
      <t>ニキ</t>
    </rPh>
    <rPh sb="2" eb="4">
      <t>ヒロフミ</t>
    </rPh>
    <phoneticPr fontId="1"/>
  </si>
  <si>
    <t>C3602</t>
    <phoneticPr fontId="1"/>
  </si>
  <si>
    <t>徳島2</t>
    <rPh sb="0" eb="2">
      <t>トクシマ</t>
    </rPh>
    <phoneticPr fontId="1"/>
  </si>
  <si>
    <t>久保孝之</t>
    <rPh sb="0" eb="2">
      <t>クボ</t>
    </rPh>
    <rPh sb="2" eb="4">
      <t>タカユキ</t>
    </rPh>
    <phoneticPr fontId="1"/>
  </si>
  <si>
    <t>C360202</t>
    <phoneticPr fontId="1"/>
  </si>
  <si>
    <t>山口俊一</t>
    <rPh sb="0" eb="2">
      <t>ヤマグチ</t>
    </rPh>
    <rPh sb="2" eb="4">
      <t>シュンイチ</t>
    </rPh>
    <phoneticPr fontId="1"/>
  </si>
  <si>
    <t>C360203</t>
    <phoneticPr fontId="1"/>
  </si>
  <si>
    <t>C37</t>
    <phoneticPr fontId="1"/>
  </si>
  <si>
    <t>C3701</t>
    <phoneticPr fontId="1"/>
  </si>
  <si>
    <t>香川1</t>
    <rPh sb="0" eb="2">
      <t>カガワ</t>
    </rPh>
    <phoneticPr fontId="1"/>
  </si>
  <si>
    <t>C370101</t>
    <phoneticPr fontId="1"/>
  </si>
  <si>
    <t>小川淳也</t>
    <rPh sb="0" eb="2">
      <t>オガワ</t>
    </rPh>
    <rPh sb="2" eb="4">
      <t>ジュンヤ</t>
    </rPh>
    <phoneticPr fontId="1"/>
  </si>
  <si>
    <t>平井卓也</t>
    <rPh sb="0" eb="2">
      <t>ヒライ</t>
    </rPh>
    <rPh sb="2" eb="4">
      <t>タクヤ</t>
    </rPh>
    <phoneticPr fontId="1"/>
  </si>
  <si>
    <t>C3702</t>
    <phoneticPr fontId="1"/>
  </si>
  <si>
    <t>香川2</t>
    <rPh sb="0" eb="2">
      <t>カガワ</t>
    </rPh>
    <phoneticPr fontId="1"/>
  </si>
  <si>
    <t>瀬戸隆一</t>
    <rPh sb="0" eb="2">
      <t>セト</t>
    </rPh>
    <rPh sb="2" eb="4">
      <t>タカカズ</t>
    </rPh>
    <phoneticPr fontId="1"/>
  </si>
  <si>
    <t>玉木雄一郎</t>
    <rPh sb="0" eb="2">
      <t>タマキ</t>
    </rPh>
    <rPh sb="2" eb="5">
      <t>ユウイチロウ</t>
    </rPh>
    <phoneticPr fontId="1"/>
  </si>
  <si>
    <t>C3703</t>
    <phoneticPr fontId="1"/>
  </si>
  <si>
    <t>香川3</t>
    <rPh sb="0" eb="2">
      <t>カガワ</t>
    </rPh>
    <phoneticPr fontId="1"/>
  </si>
  <si>
    <t>C370301</t>
    <phoneticPr fontId="1"/>
  </si>
  <si>
    <t>大野敬太郎</t>
    <rPh sb="0" eb="2">
      <t>オオノ</t>
    </rPh>
    <rPh sb="2" eb="3">
      <t>ケイ</t>
    </rPh>
    <rPh sb="3" eb="5">
      <t>タロウ</t>
    </rPh>
    <phoneticPr fontId="1"/>
  </si>
  <si>
    <t>C3801</t>
    <phoneticPr fontId="1"/>
  </si>
  <si>
    <t>愛媛1</t>
    <rPh sb="0" eb="2">
      <t>エヒメ</t>
    </rPh>
    <phoneticPr fontId="1"/>
  </si>
  <si>
    <t>C3802</t>
    <phoneticPr fontId="1"/>
  </si>
  <si>
    <t>愛媛2</t>
    <rPh sb="0" eb="2">
      <t>エヒメ</t>
    </rPh>
    <phoneticPr fontId="1"/>
  </si>
  <si>
    <t>村上誠一郎</t>
    <rPh sb="0" eb="2">
      <t>ムラカミ</t>
    </rPh>
    <rPh sb="2" eb="5">
      <t>セイイチロウ</t>
    </rPh>
    <phoneticPr fontId="1"/>
  </si>
  <si>
    <t>C380203</t>
    <phoneticPr fontId="1"/>
  </si>
  <si>
    <t>C3803</t>
    <phoneticPr fontId="1"/>
  </si>
  <si>
    <t>愛媛3</t>
    <rPh sb="0" eb="2">
      <t>エヒメ</t>
    </rPh>
    <phoneticPr fontId="1"/>
  </si>
  <si>
    <t>白石洋一</t>
    <rPh sb="0" eb="2">
      <t>シライシ</t>
    </rPh>
    <rPh sb="2" eb="4">
      <t>ヨウイチ</t>
    </rPh>
    <phoneticPr fontId="1"/>
  </si>
  <si>
    <t>C3804</t>
    <phoneticPr fontId="1"/>
  </si>
  <si>
    <t>愛媛4</t>
    <rPh sb="0" eb="2">
      <t>エヒメ</t>
    </rPh>
    <phoneticPr fontId="1"/>
  </si>
  <si>
    <t>桜内文城</t>
    <rPh sb="0" eb="2">
      <t>サクラウチ</t>
    </rPh>
    <rPh sb="2" eb="4">
      <t>フミキ</t>
    </rPh>
    <phoneticPr fontId="1"/>
  </si>
  <si>
    <t>次世代</t>
    <rPh sb="0" eb="3">
      <t>ジセダイ</t>
    </rPh>
    <phoneticPr fontId="1"/>
  </si>
  <si>
    <t>C380403</t>
    <phoneticPr fontId="1"/>
  </si>
  <si>
    <t>西井直人</t>
    <rPh sb="0" eb="2">
      <t>ニシイ</t>
    </rPh>
    <rPh sb="2" eb="4">
      <t>ナオヒト</t>
    </rPh>
    <phoneticPr fontId="1"/>
  </si>
  <si>
    <t>C39</t>
    <phoneticPr fontId="1"/>
  </si>
  <si>
    <t>C3901</t>
    <phoneticPr fontId="1"/>
  </si>
  <si>
    <t>高知1</t>
    <rPh sb="0" eb="2">
      <t>コウチ</t>
    </rPh>
    <phoneticPr fontId="1"/>
  </si>
  <si>
    <t>中谷元</t>
    <rPh sb="0" eb="2">
      <t>ナカタニ</t>
    </rPh>
    <rPh sb="2" eb="3">
      <t>モト</t>
    </rPh>
    <phoneticPr fontId="1"/>
  </si>
  <si>
    <t>C3902</t>
    <phoneticPr fontId="1"/>
  </si>
  <si>
    <t>高知2</t>
    <rPh sb="0" eb="2">
      <t>コウチ</t>
    </rPh>
    <phoneticPr fontId="1"/>
  </si>
  <si>
    <t>広田一</t>
    <rPh sb="0" eb="2">
      <t>ヒロタ</t>
    </rPh>
    <rPh sb="2" eb="3">
      <t>イチ</t>
    </rPh>
    <phoneticPr fontId="1"/>
  </si>
  <si>
    <t>C40</t>
    <phoneticPr fontId="1"/>
  </si>
  <si>
    <t>C4001</t>
    <phoneticPr fontId="1"/>
  </si>
  <si>
    <t>福岡1</t>
    <rPh sb="0" eb="2">
      <t>フクオカ</t>
    </rPh>
    <phoneticPr fontId="1"/>
  </si>
  <si>
    <t>山本剛正</t>
    <rPh sb="0" eb="2">
      <t>ヤマモト</t>
    </rPh>
    <rPh sb="2" eb="3">
      <t>ツヨシ</t>
    </rPh>
    <rPh sb="3" eb="4">
      <t>タダ</t>
    </rPh>
    <phoneticPr fontId="1"/>
  </si>
  <si>
    <t>C400103</t>
    <phoneticPr fontId="1"/>
  </si>
  <si>
    <t>C400104</t>
    <phoneticPr fontId="1"/>
  </si>
  <si>
    <t>井上貴博</t>
    <rPh sb="0" eb="2">
      <t>イノウエ</t>
    </rPh>
    <rPh sb="2" eb="4">
      <t>タカヒロ</t>
    </rPh>
    <phoneticPr fontId="1"/>
  </si>
  <si>
    <t>C4002</t>
    <phoneticPr fontId="1"/>
  </si>
  <si>
    <t>福岡2</t>
    <rPh sb="0" eb="2">
      <t>フクオカ</t>
    </rPh>
    <phoneticPr fontId="1"/>
  </si>
  <si>
    <t>鬼木誠</t>
    <rPh sb="0" eb="2">
      <t>オニキ</t>
    </rPh>
    <rPh sb="2" eb="3">
      <t>マコト</t>
    </rPh>
    <phoneticPr fontId="1"/>
  </si>
  <si>
    <t>C400202</t>
    <phoneticPr fontId="1"/>
  </si>
  <si>
    <t>稲富修二</t>
    <rPh sb="0" eb="2">
      <t>イナトミ</t>
    </rPh>
    <rPh sb="2" eb="4">
      <t>シュウジ</t>
    </rPh>
    <phoneticPr fontId="1"/>
  </si>
  <si>
    <t>C400203</t>
    <phoneticPr fontId="1"/>
  </si>
  <si>
    <t>C4003</t>
    <phoneticPr fontId="1"/>
  </si>
  <si>
    <t>福岡3</t>
    <rPh sb="0" eb="2">
      <t>フクオカ</t>
    </rPh>
    <phoneticPr fontId="1"/>
  </si>
  <si>
    <t>C400301</t>
    <phoneticPr fontId="1"/>
  </si>
  <si>
    <t>山内康一</t>
    <rPh sb="0" eb="2">
      <t>ヤマウチ</t>
    </rPh>
    <rPh sb="2" eb="4">
      <t>コウイチ</t>
    </rPh>
    <phoneticPr fontId="1"/>
  </si>
  <si>
    <t>みんな</t>
    <phoneticPr fontId="1"/>
  </si>
  <si>
    <t>古賀篤</t>
    <rPh sb="0" eb="2">
      <t>コガ</t>
    </rPh>
    <rPh sb="2" eb="3">
      <t>アツシ</t>
    </rPh>
    <phoneticPr fontId="1"/>
  </si>
  <si>
    <t>C4004</t>
    <phoneticPr fontId="1"/>
  </si>
  <si>
    <t>福岡4</t>
    <rPh sb="0" eb="2">
      <t>フクオカ</t>
    </rPh>
    <phoneticPr fontId="1"/>
  </si>
  <si>
    <t>宮内秀樹</t>
    <rPh sb="0" eb="2">
      <t>ミヤウチ</t>
    </rPh>
    <rPh sb="2" eb="4">
      <t>ヒデキ</t>
    </rPh>
    <phoneticPr fontId="1"/>
  </si>
  <si>
    <t>C400402</t>
    <phoneticPr fontId="1"/>
  </si>
  <si>
    <t>C4005</t>
    <phoneticPr fontId="1"/>
  </si>
  <si>
    <t>福岡5</t>
    <rPh sb="0" eb="2">
      <t>フクオカ</t>
    </rPh>
    <phoneticPr fontId="1"/>
  </si>
  <si>
    <t>原田義昭</t>
    <rPh sb="0" eb="2">
      <t>ハラダ</t>
    </rPh>
    <rPh sb="2" eb="4">
      <t>ヨシアキ</t>
    </rPh>
    <phoneticPr fontId="1"/>
  </si>
  <si>
    <t>C400502</t>
    <phoneticPr fontId="1"/>
  </si>
  <si>
    <t>C4006</t>
    <phoneticPr fontId="1"/>
  </si>
  <si>
    <t>福岡6</t>
    <rPh sb="0" eb="2">
      <t>フクオカ</t>
    </rPh>
    <phoneticPr fontId="1"/>
  </si>
  <si>
    <t>C400601</t>
    <phoneticPr fontId="1"/>
  </si>
  <si>
    <t>鳩山二郎</t>
    <rPh sb="0" eb="2">
      <t>ハトヤマ</t>
    </rPh>
    <rPh sb="2" eb="4">
      <t>ジロウ</t>
    </rPh>
    <phoneticPr fontId="1"/>
  </si>
  <si>
    <t>C4007</t>
    <phoneticPr fontId="1"/>
  </si>
  <si>
    <t>福岡7</t>
    <rPh sb="0" eb="2">
      <t>フクオカ</t>
    </rPh>
    <phoneticPr fontId="1"/>
  </si>
  <si>
    <t>C400701</t>
    <phoneticPr fontId="1"/>
  </si>
  <si>
    <t>藤丸敏</t>
    <rPh sb="0" eb="2">
      <t>フジマル</t>
    </rPh>
    <rPh sb="2" eb="3">
      <t>サトシ</t>
    </rPh>
    <phoneticPr fontId="1"/>
  </si>
  <si>
    <t>C4008</t>
    <phoneticPr fontId="1"/>
  </si>
  <si>
    <t>福岡8</t>
    <rPh sb="0" eb="2">
      <t>フクオカ</t>
    </rPh>
    <phoneticPr fontId="1"/>
  </si>
  <si>
    <t>麻生太郎</t>
    <rPh sb="0" eb="2">
      <t>アソウ</t>
    </rPh>
    <rPh sb="2" eb="4">
      <t>タロウ</t>
    </rPh>
    <phoneticPr fontId="1"/>
  </si>
  <si>
    <t>C400802</t>
    <phoneticPr fontId="1"/>
  </si>
  <si>
    <t>C4009</t>
    <phoneticPr fontId="1"/>
  </si>
  <si>
    <t>福岡9</t>
    <rPh sb="0" eb="2">
      <t>フクオカ</t>
    </rPh>
    <phoneticPr fontId="1"/>
  </si>
  <si>
    <t>C400901</t>
    <phoneticPr fontId="1"/>
  </si>
  <si>
    <t>真島省三</t>
    <rPh sb="0" eb="2">
      <t>マジマ</t>
    </rPh>
    <rPh sb="2" eb="4">
      <t>ショウゾウ</t>
    </rPh>
    <phoneticPr fontId="1"/>
  </si>
  <si>
    <t>C400902</t>
    <phoneticPr fontId="1"/>
  </si>
  <si>
    <t>緒方林太郎</t>
    <rPh sb="0" eb="2">
      <t>オガタ</t>
    </rPh>
    <rPh sb="2" eb="5">
      <t>リンタロウ</t>
    </rPh>
    <phoneticPr fontId="1"/>
  </si>
  <si>
    <t>C400903</t>
    <phoneticPr fontId="1"/>
  </si>
  <si>
    <t>三原朝彦</t>
    <rPh sb="0" eb="2">
      <t>ミハラ</t>
    </rPh>
    <rPh sb="2" eb="4">
      <t>アサヒコ</t>
    </rPh>
    <phoneticPr fontId="1"/>
  </si>
  <si>
    <t>C4010</t>
    <phoneticPr fontId="1"/>
  </si>
  <si>
    <t>福岡10</t>
    <rPh sb="0" eb="2">
      <t>フクオカ</t>
    </rPh>
    <phoneticPr fontId="1"/>
  </si>
  <si>
    <t>C401001</t>
    <phoneticPr fontId="1"/>
  </si>
  <si>
    <t>共産(比例単独)</t>
    <rPh sb="0" eb="2">
      <t>キョウサン</t>
    </rPh>
    <rPh sb="3" eb="5">
      <t>ヒレイ</t>
    </rPh>
    <rPh sb="5" eb="7">
      <t>タンドク</t>
    </rPh>
    <phoneticPr fontId="1"/>
  </si>
  <si>
    <t>山本幸三</t>
    <rPh sb="0" eb="2">
      <t>ヤマモト</t>
    </rPh>
    <rPh sb="2" eb="4">
      <t>コウゾウ</t>
    </rPh>
    <phoneticPr fontId="1"/>
  </si>
  <si>
    <t>C401003</t>
    <phoneticPr fontId="1"/>
  </si>
  <si>
    <t>城井崇</t>
    <rPh sb="0" eb="2">
      <t>キイ</t>
    </rPh>
    <rPh sb="2" eb="3">
      <t>タカシ</t>
    </rPh>
    <phoneticPr fontId="1"/>
  </si>
  <si>
    <t>C4011</t>
    <phoneticPr fontId="1"/>
  </si>
  <si>
    <t>福岡11</t>
    <rPh sb="0" eb="2">
      <t>フクオカ</t>
    </rPh>
    <phoneticPr fontId="1"/>
  </si>
  <si>
    <t>村上智信</t>
    <rPh sb="0" eb="2">
      <t>ムラカミ</t>
    </rPh>
    <rPh sb="2" eb="4">
      <t>トモノブ</t>
    </rPh>
    <phoneticPr fontId="1"/>
  </si>
  <si>
    <t>C401102</t>
    <phoneticPr fontId="1"/>
  </si>
  <si>
    <t>武田良太</t>
    <rPh sb="0" eb="2">
      <t>タケダ</t>
    </rPh>
    <rPh sb="2" eb="4">
      <t>リョウタ</t>
    </rPh>
    <phoneticPr fontId="1"/>
  </si>
  <si>
    <t>C401103</t>
    <phoneticPr fontId="1"/>
  </si>
  <si>
    <t>C41</t>
    <phoneticPr fontId="1"/>
  </si>
  <si>
    <t>C4101</t>
    <phoneticPr fontId="1"/>
  </si>
  <si>
    <t>佐賀1</t>
    <rPh sb="0" eb="2">
      <t>サガ</t>
    </rPh>
    <phoneticPr fontId="1"/>
  </si>
  <si>
    <t>C410101</t>
    <phoneticPr fontId="1"/>
  </si>
  <si>
    <t>岩田和親</t>
    <rPh sb="0" eb="2">
      <t>イワタ</t>
    </rPh>
    <rPh sb="2" eb="4">
      <t>カズチカ</t>
    </rPh>
    <phoneticPr fontId="1"/>
  </si>
  <si>
    <t>C410102</t>
    <phoneticPr fontId="1"/>
  </si>
  <si>
    <t>原口一博</t>
    <rPh sb="0" eb="2">
      <t>ハラグチ</t>
    </rPh>
    <rPh sb="2" eb="4">
      <t>カズヒロ</t>
    </rPh>
    <phoneticPr fontId="1"/>
  </si>
  <si>
    <t>C4102</t>
    <phoneticPr fontId="1"/>
  </si>
  <si>
    <t>佐賀2</t>
    <rPh sb="0" eb="2">
      <t>サガ</t>
    </rPh>
    <phoneticPr fontId="1"/>
  </si>
  <si>
    <t>C410201</t>
    <phoneticPr fontId="1"/>
  </si>
  <si>
    <t>大串博志</t>
    <rPh sb="0" eb="2">
      <t>オオグシ</t>
    </rPh>
    <rPh sb="2" eb="3">
      <t>ヒロシ</t>
    </rPh>
    <rPh sb="3" eb="4">
      <t>ココロザシ</t>
    </rPh>
    <phoneticPr fontId="1"/>
  </si>
  <si>
    <t>古川康</t>
    <rPh sb="0" eb="2">
      <t>フルカワ</t>
    </rPh>
    <rPh sb="2" eb="3">
      <t>ヤスシ</t>
    </rPh>
    <phoneticPr fontId="1"/>
  </si>
  <si>
    <t>C42</t>
    <phoneticPr fontId="1"/>
  </si>
  <si>
    <t>C4201</t>
    <phoneticPr fontId="1"/>
  </si>
  <si>
    <t>長崎1</t>
    <rPh sb="0" eb="2">
      <t>ナガサキ</t>
    </rPh>
    <phoneticPr fontId="1"/>
  </si>
  <si>
    <t>C420102</t>
    <phoneticPr fontId="1"/>
  </si>
  <si>
    <t>西岡秀子</t>
    <rPh sb="0" eb="2">
      <t>ニシオカ</t>
    </rPh>
    <rPh sb="2" eb="4">
      <t>ヒデコ</t>
    </rPh>
    <phoneticPr fontId="1"/>
  </si>
  <si>
    <t>C4202</t>
    <phoneticPr fontId="1"/>
  </si>
  <si>
    <t>長崎2</t>
    <rPh sb="0" eb="2">
      <t>ナガサキ</t>
    </rPh>
    <phoneticPr fontId="1"/>
  </si>
  <si>
    <t>C4203</t>
    <phoneticPr fontId="1"/>
  </si>
  <si>
    <t>長崎3</t>
    <rPh sb="0" eb="2">
      <t>ナガサキ</t>
    </rPh>
    <phoneticPr fontId="1"/>
  </si>
  <si>
    <t>谷川弥一</t>
    <rPh sb="0" eb="2">
      <t>タニガワ</t>
    </rPh>
    <rPh sb="2" eb="4">
      <t>ヤイチ</t>
    </rPh>
    <phoneticPr fontId="1"/>
  </si>
  <si>
    <t>C4204</t>
    <phoneticPr fontId="1"/>
  </si>
  <si>
    <t>長崎4</t>
    <rPh sb="0" eb="2">
      <t>ナガサキ</t>
    </rPh>
    <phoneticPr fontId="1"/>
  </si>
  <si>
    <t>北村誠吾</t>
    <rPh sb="0" eb="2">
      <t>キタムラ</t>
    </rPh>
    <rPh sb="2" eb="4">
      <t>セイゴ</t>
    </rPh>
    <phoneticPr fontId="1"/>
  </si>
  <si>
    <t>C420402</t>
    <phoneticPr fontId="1"/>
  </si>
  <si>
    <t>C43</t>
    <phoneticPr fontId="1"/>
  </si>
  <si>
    <t>C4301</t>
    <phoneticPr fontId="1"/>
  </si>
  <si>
    <t>熊本1</t>
    <rPh sb="0" eb="2">
      <t>クマモト</t>
    </rPh>
    <phoneticPr fontId="1"/>
  </si>
  <si>
    <t>木原稔</t>
    <rPh sb="0" eb="2">
      <t>キハラ</t>
    </rPh>
    <rPh sb="2" eb="3">
      <t>ミノル</t>
    </rPh>
    <phoneticPr fontId="1"/>
  </si>
  <si>
    <t>C4302</t>
    <phoneticPr fontId="1"/>
  </si>
  <si>
    <t>熊本2</t>
    <rPh sb="0" eb="2">
      <t>クマモト</t>
    </rPh>
    <phoneticPr fontId="1"/>
  </si>
  <si>
    <t>C430201</t>
    <phoneticPr fontId="1"/>
  </si>
  <si>
    <t>西野太亮</t>
    <rPh sb="0" eb="2">
      <t>ニシノ</t>
    </rPh>
    <rPh sb="2" eb="4">
      <t>ダイスケ</t>
    </rPh>
    <phoneticPr fontId="1"/>
  </si>
  <si>
    <t>野田毅</t>
    <rPh sb="0" eb="2">
      <t>ノダ</t>
    </rPh>
    <rPh sb="2" eb="3">
      <t>ツヨシ</t>
    </rPh>
    <phoneticPr fontId="1"/>
  </si>
  <si>
    <t>C4303</t>
    <phoneticPr fontId="1"/>
  </si>
  <si>
    <t>熊本3</t>
    <rPh sb="0" eb="2">
      <t>クマモト</t>
    </rPh>
    <phoneticPr fontId="1"/>
  </si>
  <si>
    <t>C430302</t>
    <phoneticPr fontId="1"/>
  </si>
  <si>
    <t>坂本哲志</t>
    <rPh sb="0" eb="2">
      <t>サカモト</t>
    </rPh>
    <rPh sb="2" eb="4">
      <t>テツシ</t>
    </rPh>
    <phoneticPr fontId="1"/>
  </si>
  <si>
    <t>C4304</t>
    <phoneticPr fontId="1"/>
  </si>
  <si>
    <t>熊本4</t>
    <rPh sb="0" eb="2">
      <t>クマモト</t>
    </rPh>
    <phoneticPr fontId="1"/>
  </si>
  <si>
    <t>C430401</t>
    <phoneticPr fontId="1"/>
  </si>
  <si>
    <t>矢上雅義</t>
    <rPh sb="0" eb="2">
      <t>ヤガミ</t>
    </rPh>
    <rPh sb="2" eb="4">
      <t>マサヨシ</t>
    </rPh>
    <phoneticPr fontId="1"/>
  </si>
  <si>
    <t>C430402</t>
    <phoneticPr fontId="1"/>
  </si>
  <si>
    <t>金子恭之</t>
    <rPh sb="0" eb="2">
      <t>カネコ</t>
    </rPh>
    <rPh sb="2" eb="3">
      <t>ヤスシ</t>
    </rPh>
    <rPh sb="3" eb="4">
      <t>コレ</t>
    </rPh>
    <phoneticPr fontId="1"/>
  </si>
  <si>
    <t>C44</t>
    <phoneticPr fontId="1"/>
  </si>
  <si>
    <t>C4401</t>
    <phoneticPr fontId="1"/>
  </si>
  <si>
    <t>大分1</t>
    <rPh sb="0" eb="2">
      <t>オオイタ</t>
    </rPh>
    <phoneticPr fontId="1"/>
  </si>
  <si>
    <t>吉良州司</t>
    <rPh sb="0" eb="2">
      <t>キラ</t>
    </rPh>
    <rPh sb="2" eb="4">
      <t>シュウジ</t>
    </rPh>
    <phoneticPr fontId="1"/>
  </si>
  <si>
    <t>C4402</t>
    <phoneticPr fontId="1"/>
  </si>
  <si>
    <t>大分2</t>
    <rPh sb="0" eb="2">
      <t>オオイタ</t>
    </rPh>
    <phoneticPr fontId="1"/>
  </si>
  <si>
    <t>C440201</t>
    <phoneticPr fontId="1"/>
  </si>
  <si>
    <t>吉川元</t>
    <rPh sb="0" eb="2">
      <t>ヨシカワ</t>
    </rPh>
    <rPh sb="2" eb="3">
      <t>モト</t>
    </rPh>
    <phoneticPr fontId="1"/>
  </si>
  <si>
    <t>衛藤征士郎</t>
    <rPh sb="0" eb="2">
      <t>エトウ</t>
    </rPh>
    <rPh sb="2" eb="3">
      <t>セイ</t>
    </rPh>
    <rPh sb="3" eb="5">
      <t>シロウ</t>
    </rPh>
    <phoneticPr fontId="1"/>
  </si>
  <si>
    <t>C4403</t>
    <phoneticPr fontId="1"/>
  </si>
  <si>
    <t>大分3</t>
    <rPh sb="0" eb="2">
      <t>オオイタ</t>
    </rPh>
    <phoneticPr fontId="1"/>
  </si>
  <si>
    <t>C440301</t>
    <phoneticPr fontId="1"/>
  </si>
  <si>
    <t>岩屋毅</t>
    <rPh sb="0" eb="2">
      <t>イワヤ</t>
    </rPh>
    <rPh sb="2" eb="3">
      <t>タケシ</t>
    </rPh>
    <phoneticPr fontId="1"/>
  </si>
  <si>
    <t>C440302</t>
    <phoneticPr fontId="1"/>
  </si>
  <si>
    <t>横光克彦</t>
    <rPh sb="0" eb="2">
      <t>ヨコミツ</t>
    </rPh>
    <rPh sb="2" eb="4">
      <t>カツヒコ</t>
    </rPh>
    <phoneticPr fontId="1"/>
  </si>
  <si>
    <t>C4501</t>
    <phoneticPr fontId="1"/>
  </si>
  <si>
    <t>宮崎1</t>
    <rPh sb="0" eb="2">
      <t>ミヤザキ</t>
    </rPh>
    <phoneticPr fontId="1"/>
  </si>
  <si>
    <t>C450101</t>
    <phoneticPr fontId="1"/>
  </si>
  <si>
    <t>外山斎</t>
    <rPh sb="0" eb="2">
      <t>トヤマ</t>
    </rPh>
    <rPh sb="2" eb="3">
      <t>イツキ</t>
    </rPh>
    <phoneticPr fontId="1"/>
  </si>
  <si>
    <t>武井俊輔</t>
    <rPh sb="0" eb="2">
      <t>タケイ</t>
    </rPh>
    <rPh sb="2" eb="4">
      <t>シュンスケ</t>
    </rPh>
    <phoneticPr fontId="1"/>
  </si>
  <si>
    <t>C4502</t>
    <phoneticPr fontId="1"/>
  </si>
  <si>
    <t>宮崎2</t>
    <rPh sb="0" eb="2">
      <t>ミヤザキ</t>
    </rPh>
    <phoneticPr fontId="1"/>
  </si>
  <si>
    <t>C450201</t>
    <phoneticPr fontId="1"/>
  </si>
  <si>
    <t>江藤拓</t>
    <rPh sb="0" eb="2">
      <t>エトウ</t>
    </rPh>
    <rPh sb="2" eb="3">
      <t>タク</t>
    </rPh>
    <phoneticPr fontId="1"/>
  </si>
  <si>
    <t>C4503</t>
    <phoneticPr fontId="1"/>
  </si>
  <si>
    <t>宮崎3</t>
    <rPh sb="0" eb="2">
      <t>ミヤザキ</t>
    </rPh>
    <phoneticPr fontId="1"/>
  </si>
  <si>
    <t>C450302</t>
    <phoneticPr fontId="1"/>
  </si>
  <si>
    <t>古川禎久</t>
    <rPh sb="0" eb="2">
      <t>フルカワ</t>
    </rPh>
    <rPh sb="2" eb="4">
      <t>ヨシヒサ</t>
    </rPh>
    <phoneticPr fontId="1"/>
  </si>
  <si>
    <t>C46</t>
    <phoneticPr fontId="1"/>
  </si>
  <si>
    <t>C4601</t>
    <phoneticPr fontId="1"/>
  </si>
  <si>
    <t>鹿児島1</t>
    <rPh sb="0" eb="3">
      <t>カゴシマ</t>
    </rPh>
    <phoneticPr fontId="1"/>
  </si>
  <si>
    <t>C460101</t>
    <phoneticPr fontId="1"/>
  </si>
  <si>
    <t>川内博史</t>
    <rPh sb="0" eb="2">
      <t>カワウチ</t>
    </rPh>
    <rPh sb="2" eb="4">
      <t>ヒロシ</t>
    </rPh>
    <phoneticPr fontId="1"/>
  </si>
  <si>
    <t>C4602</t>
    <phoneticPr fontId="1"/>
  </si>
  <si>
    <t>鹿児島2</t>
    <rPh sb="0" eb="3">
      <t>カゴシマ</t>
    </rPh>
    <phoneticPr fontId="1"/>
  </si>
  <si>
    <t>C460202</t>
    <phoneticPr fontId="1"/>
  </si>
  <si>
    <t>金子万寿夫</t>
    <rPh sb="0" eb="2">
      <t>カネコ</t>
    </rPh>
    <rPh sb="2" eb="5">
      <t>マスオ</t>
    </rPh>
    <phoneticPr fontId="1"/>
  </si>
  <si>
    <t>C4603</t>
    <phoneticPr fontId="1"/>
  </si>
  <si>
    <t>鹿児島3</t>
    <rPh sb="0" eb="3">
      <t>カゴシマ</t>
    </rPh>
    <phoneticPr fontId="1"/>
  </si>
  <si>
    <t>C460301</t>
    <phoneticPr fontId="1"/>
  </si>
  <si>
    <t>野間健</t>
    <rPh sb="0" eb="2">
      <t>ノマ</t>
    </rPh>
    <rPh sb="2" eb="3">
      <t>タケシ</t>
    </rPh>
    <phoneticPr fontId="1"/>
  </si>
  <si>
    <t>無所属</t>
    <rPh sb="0" eb="3">
      <t>ムショゾク</t>
    </rPh>
    <phoneticPr fontId="1"/>
  </si>
  <si>
    <t>小里泰弘</t>
    <rPh sb="0" eb="2">
      <t>オザト</t>
    </rPh>
    <rPh sb="2" eb="4">
      <t>ヤスヒロ</t>
    </rPh>
    <phoneticPr fontId="1"/>
  </si>
  <si>
    <t>C4604</t>
    <phoneticPr fontId="1"/>
  </si>
  <si>
    <t>鹿児島4</t>
    <rPh sb="0" eb="3">
      <t>カゴシマ</t>
    </rPh>
    <phoneticPr fontId="1"/>
  </si>
  <si>
    <t>森山裕</t>
    <rPh sb="0" eb="2">
      <t>モリヤマ</t>
    </rPh>
    <rPh sb="2" eb="3">
      <t>ヒロシ</t>
    </rPh>
    <phoneticPr fontId="1"/>
  </si>
  <si>
    <t>C47</t>
    <phoneticPr fontId="1"/>
  </si>
  <si>
    <t>C4701</t>
    <phoneticPr fontId="1"/>
  </si>
  <si>
    <t>沖縄1</t>
    <rPh sb="0" eb="2">
      <t>オキナワ</t>
    </rPh>
    <phoneticPr fontId="1"/>
  </si>
  <si>
    <t>C470101</t>
    <phoneticPr fontId="1"/>
  </si>
  <si>
    <t>国場幸之助</t>
    <rPh sb="0" eb="2">
      <t>コクバ</t>
    </rPh>
    <rPh sb="2" eb="5">
      <t>コウノスケ</t>
    </rPh>
    <phoneticPr fontId="1"/>
  </si>
  <si>
    <t>C470102</t>
    <phoneticPr fontId="1"/>
  </si>
  <si>
    <t>赤嶺政賢</t>
    <rPh sb="0" eb="2">
      <t>アカミネ</t>
    </rPh>
    <rPh sb="2" eb="3">
      <t>セイ</t>
    </rPh>
    <rPh sb="3" eb="4">
      <t>ケン</t>
    </rPh>
    <phoneticPr fontId="1"/>
  </si>
  <si>
    <t>C470103</t>
    <phoneticPr fontId="1"/>
  </si>
  <si>
    <t>下地幹郎</t>
    <rPh sb="0" eb="2">
      <t>シモチ</t>
    </rPh>
    <rPh sb="2" eb="4">
      <t>ミキオ</t>
    </rPh>
    <phoneticPr fontId="1"/>
  </si>
  <si>
    <t>C4702</t>
    <phoneticPr fontId="1"/>
  </si>
  <si>
    <t>沖縄2</t>
    <rPh sb="0" eb="2">
      <t>オキナワ</t>
    </rPh>
    <phoneticPr fontId="1"/>
  </si>
  <si>
    <t>C470201</t>
    <phoneticPr fontId="1"/>
  </si>
  <si>
    <t>宮崎政久</t>
    <rPh sb="0" eb="2">
      <t>ミヤザキ</t>
    </rPh>
    <rPh sb="2" eb="4">
      <t>マサヒサ</t>
    </rPh>
    <phoneticPr fontId="1"/>
  </si>
  <si>
    <t>C4703</t>
    <phoneticPr fontId="1"/>
  </si>
  <si>
    <t>沖縄3</t>
    <rPh sb="0" eb="2">
      <t>オキナワ</t>
    </rPh>
    <phoneticPr fontId="1"/>
  </si>
  <si>
    <t>C4704</t>
    <phoneticPr fontId="1"/>
  </si>
  <si>
    <t>沖縄4</t>
    <rPh sb="0" eb="2">
      <t>オキナワ</t>
    </rPh>
    <phoneticPr fontId="1"/>
  </si>
  <si>
    <t>C470401</t>
    <phoneticPr fontId="1"/>
  </si>
  <si>
    <t>西銘恒三郎</t>
    <rPh sb="0" eb="2">
      <t>ニシメ</t>
    </rPh>
    <rPh sb="2" eb="5">
      <t>ツネサブロウ</t>
    </rPh>
    <phoneticPr fontId="1"/>
  </si>
  <si>
    <t>(道議)</t>
    <rPh sb="1" eb="3">
      <t>ドウギ</t>
    </rPh>
    <phoneticPr fontId="1"/>
  </si>
  <si>
    <t>(前職の娘婿)</t>
    <rPh sb="1" eb="3">
      <t>ゼンショク</t>
    </rPh>
    <rPh sb="4" eb="5">
      <t>ムスメ</t>
    </rPh>
    <rPh sb="5" eb="6">
      <t>ムコ</t>
    </rPh>
    <phoneticPr fontId="1"/>
  </si>
  <si>
    <t>(元職の妻)</t>
    <rPh sb="1" eb="2">
      <t>モト</t>
    </rPh>
    <rPh sb="2" eb="3">
      <t>ショク</t>
    </rPh>
    <rPh sb="4" eb="5">
      <t>ツマ</t>
    </rPh>
    <phoneticPr fontId="1"/>
  </si>
  <si>
    <t>(前職の弟)</t>
    <rPh sb="1" eb="3">
      <t>ゼンショク</t>
    </rPh>
    <rPh sb="4" eb="5">
      <t>オトウト</t>
    </rPh>
    <phoneticPr fontId="1"/>
  </si>
  <si>
    <t>(市議)</t>
    <rPh sb="1" eb="3">
      <t>シギ</t>
    </rPh>
    <phoneticPr fontId="1"/>
  </si>
  <si>
    <t>(県議)</t>
    <rPh sb="1" eb="3">
      <t>ケンギ</t>
    </rPh>
    <phoneticPr fontId="1"/>
  </si>
  <si>
    <t>(不出馬)</t>
    <rPh sb="1" eb="4">
      <t>フシュツバ</t>
    </rPh>
    <phoneticPr fontId="1"/>
  </si>
  <si>
    <t>(元職の長女)</t>
    <rPh sb="1" eb="2">
      <t>モト</t>
    </rPh>
    <rPh sb="2" eb="3">
      <t>ショク</t>
    </rPh>
    <rPh sb="4" eb="6">
      <t>チョウジョ</t>
    </rPh>
    <phoneticPr fontId="1"/>
  </si>
  <si>
    <t>(官僚・大学に出向)</t>
    <rPh sb="1" eb="3">
      <t>カンリョウ</t>
    </rPh>
    <rPh sb="4" eb="6">
      <t>ダイガク</t>
    </rPh>
    <rPh sb="7" eb="9">
      <t>シュッコウ</t>
    </rPh>
    <phoneticPr fontId="1"/>
  </si>
  <si>
    <t>自民</t>
    <rPh sb="0" eb="2">
      <t>ジミン</t>
    </rPh>
    <phoneticPr fontId="1"/>
  </si>
  <si>
    <t>(前職の長男)</t>
    <rPh sb="1" eb="3">
      <t>ゼンショク</t>
    </rPh>
    <rPh sb="4" eb="6">
      <t>チョウナン</t>
    </rPh>
    <phoneticPr fontId="1"/>
  </si>
  <si>
    <t>共産</t>
    <rPh sb="0" eb="2">
      <t>キョウサン</t>
    </rPh>
    <phoneticPr fontId="1"/>
  </si>
  <si>
    <t>民主</t>
    <rPh sb="0" eb="2">
      <t>ミンシュ</t>
    </rPh>
    <phoneticPr fontId="1"/>
  </si>
  <si>
    <t>自民(比例単独)</t>
    <rPh sb="0" eb="2">
      <t>ジミン</t>
    </rPh>
    <rPh sb="3" eb="5">
      <t>ヒレイ</t>
    </rPh>
    <rPh sb="5" eb="7">
      <t>タンドク</t>
    </rPh>
    <phoneticPr fontId="1"/>
  </si>
  <si>
    <t>未来の党参議</t>
    <rPh sb="0" eb="2">
      <t>ミライ</t>
    </rPh>
    <rPh sb="3" eb="4">
      <t>トウ</t>
    </rPh>
    <rPh sb="4" eb="6">
      <t>サンギ</t>
    </rPh>
    <phoneticPr fontId="1"/>
  </si>
  <si>
    <t>自民</t>
    <rPh sb="0" eb="2">
      <t>ジミン</t>
    </rPh>
    <phoneticPr fontId="1"/>
  </si>
  <si>
    <t>共産</t>
    <rPh sb="0" eb="2">
      <t>キョウサン</t>
    </rPh>
    <phoneticPr fontId="1"/>
  </si>
  <si>
    <t>民主</t>
    <rPh sb="0" eb="2">
      <t>ミンシュ</t>
    </rPh>
    <phoneticPr fontId="1"/>
  </si>
  <si>
    <t>みどりの風参議</t>
    <rPh sb="4" eb="5">
      <t>カゼ</t>
    </rPh>
    <rPh sb="5" eb="7">
      <t>サンギ</t>
    </rPh>
    <phoneticPr fontId="1"/>
  </si>
  <si>
    <t>(不出馬)</t>
    <rPh sb="1" eb="4">
      <t>フシュツバ</t>
    </rPh>
    <phoneticPr fontId="1"/>
  </si>
  <si>
    <t>(前職の次男)</t>
    <rPh sb="1" eb="3">
      <t>ゼンショク</t>
    </rPh>
    <rPh sb="4" eb="6">
      <t>ジナン</t>
    </rPh>
    <phoneticPr fontId="1"/>
  </si>
  <si>
    <t>(都議)</t>
    <rPh sb="1" eb="3">
      <t>トギ</t>
    </rPh>
    <phoneticPr fontId="1"/>
  </si>
  <si>
    <t>民主参議</t>
    <rPh sb="0" eb="2">
      <t>ミンシュ</t>
    </rPh>
    <rPh sb="2" eb="4">
      <t>サンギ</t>
    </rPh>
    <phoneticPr fontId="1"/>
  </si>
  <si>
    <t>(前職の次男)</t>
    <rPh sb="1" eb="3">
      <t>ゼンショク</t>
    </rPh>
    <rPh sb="4" eb="6">
      <t>ジナン</t>
    </rPh>
    <phoneticPr fontId="1"/>
  </si>
  <si>
    <t>自民</t>
    <rPh sb="0" eb="2">
      <t>ジミン</t>
    </rPh>
    <phoneticPr fontId="1"/>
  </si>
  <si>
    <t>(県知事)</t>
    <rPh sb="1" eb="4">
      <t>ケンチジ</t>
    </rPh>
    <phoneticPr fontId="1"/>
  </si>
  <si>
    <t>(不出馬)</t>
    <rPh sb="1" eb="4">
      <t>フシュツバ</t>
    </rPh>
    <phoneticPr fontId="1"/>
  </si>
  <si>
    <t>民主</t>
    <rPh sb="0" eb="2">
      <t>ミンシュ</t>
    </rPh>
    <phoneticPr fontId="1"/>
  </si>
  <si>
    <t>共産</t>
    <rPh sb="0" eb="2">
      <t>キョウサン</t>
    </rPh>
    <phoneticPr fontId="1"/>
  </si>
  <si>
    <t>(県議)</t>
    <rPh sb="1" eb="3">
      <t>ケンギ</t>
    </rPh>
    <phoneticPr fontId="1"/>
  </si>
  <si>
    <t>民主参議</t>
    <rPh sb="0" eb="2">
      <t>ミンシュ</t>
    </rPh>
    <rPh sb="2" eb="4">
      <t>サンギ</t>
    </rPh>
    <phoneticPr fontId="1"/>
  </si>
  <si>
    <t>自民(比例北関東)</t>
    <rPh sb="3" eb="5">
      <t>ヒレイ</t>
    </rPh>
    <rPh sb="5" eb="6">
      <t>キタ</t>
    </rPh>
    <rPh sb="6" eb="8">
      <t>カントウ</t>
    </rPh>
    <phoneticPr fontId="1"/>
  </si>
  <si>
    <t>自民</t>
    <phoneticPr fontId="1"/>
  </si>
  <si>
    <t>(市長)</t>
    <rPh sb="1" eb="3">
      <t>シチョウ</t>
    </rPh>
    <phoneticPr fontId="1"/>
  </si>
  <si>
    <t>(官僚)</t>
    <rPh sb="1" eb="3">
      <t>カンリョウ</t>
    </rPh>
    <phoneticPr fontId="1"/>
  </si>
  <si>
    <t>維新</t>
    <rPh sb="0" eb="2">
      <t>イシン</t>
    </rPh>
    <phoneticPr fontId="1"/>
  </si>
  <si>
    <t>民主(大阪5)</t>
    <rPh sb="0" eb="2">
      <t>ミンシュ</t>
    </rPh>
    <rPh sb="3" eb="5">
      <t>オオサカ</t>
    </rPh>
    <phoneticPr fontId="1"/>
  </si>
  <si>
    <t>公明</t>
    <rPh sb="0" eb="2">
      <t>コウメイ</t>
    </rPh>
    <phoneticPr fontId="1"/>
  </si>
  <si>
    <t>(市議)</t>
    <rPh sb="1" eb="3">
      <t>シギ</t>
    </rPh>
    <phoneticPr fontId="1"/>
  </si>
  <si>
    <t>生活</t>
    <rPh sb="0" eb="2">
      <t>セイカツ</t>
    </rPh>
    <phoneticPr fontId="1"/>
  </si>
  <si>
    <t>みんな(神奈川18)</t>
    <rPh sb="4" eb="7">
      <t>カナガワ</t>
    </rPh>
    <phoneticPr fontId="1"/>
  </si>
  <si>
    <t>民主(比例単独)</t>
    <rPh sb="0" eb="2">
      <t>ミンシュ</t>
    </rPh>
    <rPh sb="3" eb="7">
      <t>ヒレイタンドク</t>
    </rPh>
    <phoneticPr fontId="1"/>
  </si>
  <si>
    <t>維新(兵庫5)</t>
    <rPh sb="0" eb="2">
      <t>イシン</t>
    </rPh>
    <rPh sb="3" eb="5">
      <t>ヒョウゴ</t>
    </rPh>
    <phoneticPr fontId="1"/>
  </si>
  <si>
    <t>(無所属)</t>
    <rPh sb="1" eb="4">
      <t>ムショゾク</t>
    </rPh>
    <phoneticPr fontId="1"/>
  </si>
  <si>
    <t>自民(三重4)</t>
    <rPh sb="0" eb="2">
      <t>ジミン</t>
    </rPh>
    <rPh sb="3" eb="5">
      <t>ミエ</t>
    </rPh>
    <phoneticPr fontId="1"/>
  </si>
  <si>
    <t>自民</t>
    <rPh sb="0" eb="2">
      <t>ジミン</t>
    </rPh>
    <phoneticPr fontId="1"/>
  </si>
  <si>
    <t>民主</t>
    <rPh sb="0" eb="2">
      <t>ミンシュ</t>
    </rPh>
    <phoneticPr fontId="1"/>
  </si>
  <si>
    <t>みんな(栃木2)</t>
    <rPh sb="4" eb="6">
      <t>トチギ</t>
    </rPh>
    <phoneticPr fontId="1"/>
  </si>
  <si>
    <t>共産</t>
    <rPh sb="0" eb="2">
      <t>キョウサン</t>
    </rPh>
    <phoneticPr fontId="1"/>
  </si>
  <si>
    <t>民主(宮城6)</t>
    <rPh sb="0" eb="2">
      <t>ミンシュ</t>
    </rPh>
    <rPh sb="3" eb="5">
      <t>ミヤギ</t>
    </rPh>
    <phoneticPr fontId="1"/>
  </si>
  <si>
    <t>生活(岩手4)</t>
    <rPh sb="0" eb="2">
      <t>セイカツ</t>
    </rPh>
    <rPh sb="3" eb="5">
      <t>イワテ</t>
    </rPh>
    <phoneticPr fontId="1"/>
  </si>
  <si>
    <t>自民(岩手4)</t>
    <rPh sb="0" eb="2">
      <t>ジミン</t>
    </rPh>
    <rPh sb="3" eb="5">
      <t>イワテ</t>
    </rPh>
    <phoneticPr fontId="1"/>
  </si>
  <si>
    <t>民主(青森4)</t>
    <rPh sb="0" eb="2">
      <t>ミンシュ</t>
    </rPh>
    <rPh sb="3" eb="5">
      <t>アオモリ</t>
    </rPh>
    <phoneticPr fontId="1"/>
  </si>
  <si>
    <t>(前職の秘書)</t>
    <rPh sb="1" eb="3">
      <t>ゼンショク</t>
    </rPh>
    <rPh sb="4" eb="6">
      <t>ヒショ</t>
    </rPh>
    <phoneticPr fontId="1"/>
  </si>
  <si>
    <t>(医系技官)</t>
    <rPh sb="1" eb="3">
      <t>イケイ</t>
    </rPh>
    <rPh sb="3" eb="5">
      <t>ギカン</t>
    </rPh>
    <phoneticPr fontId="1"/>
  </si>
  <si>
    <t>維新</t>
    <rPh sb="0" eb="2">
      <t>イシン</t>
    </rPh>
    <phoneticPr fontId="1"/>
  </si>
  <si>
    <t>維新(北海道3)</t>
    <rPh sb="0" eb="2">
      <t>イシン</t>
    </rPh>
    <rPh sb="3" eb="6">
      <t>ホッカイドウ</t>
    </rPh>
    <phoneticPr fontId="1"/>
  </si>
  <si>
    <t>(無所属)(北海道2)</t>
    <rPh sb="1" eb="4">
      <t>ムショゾク</t>
    </rPh>
    <rPh sb="6" eb="9">
      <t>ホッカイドウ</t>
    </rPh>
    <phoneticPr fontId="1"/>
  </si>
  <si>
    <t>(県議)</t>
    <rPh sb="1" eb="3">
      <t>ケンギ</t>
    </rPh>
    <phoneticPr fontId="1"/>
  </si>
  <si>
    <t>(無所属)</t>
    <rPh sb="1" eb="4">
      <t>ムショゾク</t>
    </rPh>
    <phoneticPr fontId="1"/>
  </si>
  <si>
    <t>次世代</t>
    <rPh sb="0" eb="3">
      <t>ジセダイ</t>
    </rPh>
    <phoneticPr fontId="1"/>
  </si>
  <si>
    <t>自民</t>
    <rPh sb="0" eb="2">
      <t>ジミン</t>
    </rPh>
    <phoneticPr fontId="1"/>
  </si>
  <si>
    <t>民主</t>
    <rPh sb="0" eb="2">
      <t>ミンシュ</t>
    </rPh>
    <phoneticPr fontId="1"/>
  </si>
  <si>
    <t>維新</t>
    <rPh sb="0" eb="2">
      <t>イシン</t>
    </rPh>
    <phoneticPr fontId="1"/>
  </si>
  <si>
    <t>生活</t>
    <rPh sb="0" eb="2">
      <t>セイカツ</t>
    </rPh>
    <phoneticPr fontId="1"/>
  </si>
  <si>
    <t>共産</t>
    <rPh sb="0" eb="2">
      <t>キョウサン</t>
    </rPh>
    <phoneticPr fontId="1"/>
  </si>
  <si>
    <t>生活(神奈川18)</t>
    <rPh sb="0" eb="2">
      <t>セイカツ</t>
    </rPh>
    <rPh sb="3" eb="6">
      <t>カナガワ</t>
    </rPh>
    <phoneticPr fontId="1"/>
  </si>
  <si>
    <t>(知事)</t>
    <rPh sb="1" eb="3">
      <t>チジ</t>
    </rPh>
    <phoneticPr fontId="1"/>
  </si>
  <si>
    <t>自民</t>
    <rPh sb="0" eb="2">
      <t>ジミン</t>
    </rPh>
    <phoneticPr fontId="1"/>
  </si>
  <si>
    <t>民主</t>
    <rPh sb="0" eb="2">
      <t>ミンシュ</t>
    </rPh>
    <phoneticPr fontId="1"/>
  </si>
  <si>
    <t>共産</t>
    <rPh sb="0" eb="2">
      <t>キョウサン</t>
    </rPh>
    <phoneticPr fontId="1"/>
  </si>
  <si>
    <t>(県議)</t>
    <rPh sb="1" eb="3">
      <t>ケンギ</t>
    </rPh>
    <phoneticPr fontId="1"/>
  </si>
  <si>
    <t>維新</t>
    <rPh sb="0" eb="2">
      <t>イシン</t>
    </rPh>
    <phoneticPr fontId="1"/>
  </si>
  <si>
    <t>自民(福井3)</t>
    <rPh sb="0" eb="2">
      <t>ジミン</t>
    </rPh>
    <rPh sb="3" eb="5">
      <t>フクイ</t>
    </rPh>
    <phoneticPr fontId="1"/>
  </si>
  <si>
    <t>(不出馬)</t>
    <rPh sb="1" eb="4">
      <t>フシュツバ</t>
    </rPh>
    <phoneticPr fontId="1"/>
  </si>
  <si>
    <t>自民(山梨3)</t>
    <rPh sb="0" eb="2">
      <t>ジミン</t>
    </rPh>
    <rPh sb="3" eb="5">
      <t>ヤマナシ</t>
    </rPh>
    <phoneticPr fontId="1"/>
  </si>
  <si>
    <t>自民(比例単独)</t>
    <rPh sb="0" eb="2">
      <t>ジミン</t>
    </rPh>
    <rPh sb="3" eb="5">
      <t>ヒレイ</t>
    </rPh>
    <rPh sb="5" eb="7">
      <t>タンドク</t>
    </rPh>
    <phoneticPr fontId="1"/>
  </si>
  <si>
    <t>(無所属)</t>
    <rPh sb="1" eb="4">
      <t>ムショゾク</t>
    </rPh>
    <phoneticPr fontId="1"/>
  </si>
  <si>
    <t>民主(静岡7)</t>
    <rPh sb="0" eb="2">
      <t>ミンシュ</t>
    </rPh>
    <rPh sb="3" eb="5">
      <t>シズオカ</t>
    </rPh>
    <phoneticPr fontId="1"/>
  </si>
  <si>
    <t>(村長)</t>
    <rPh sb="1" eb="3">
      <t>ソンチョウ</t>
    </rPh>
    <phoneticPr fontId="1"/>
  </si>
  <si>
    <t>維新(和歌山2)</t>
    <rPh sb="0" eb="2">
      <t>イシン</t>
    </rPh>
    <rPh sb="3" eb="6">
      <t>ワカヤマ</t>
    </rPh>
    <phoneticPr fontId="1"/>
  </si>
  <si>
    <t>第46回</t>
    <rPh sb="0" eb="1">
      <t>ダイ</t>
    </rPh>
    <rPh sb="3" eb="4">
      <t>カイ</t>
    </rPh>
    <phoneticPr fontId="1"/>
  </si>
  <si>
    <t>第47回</t>
    <rPh sb="0" eb="1">
      <t>ダイ</t>
    </rPh>
    <rPh sb="3" eb="4">
      <t>カイ</t>
    </rPh>
    <phoneticPr fontId="1"/>
  </si>
  <si>
    <t>(前職の長男)</t>
    <rPh sb="1" eb="3">
      <t>ゼンショク</t>
    </rPh>
    <rPh sb="4" eb="6">
      <t>チョウナン</t>
    </rPh>
    <phoneticPr fontId="1"/>
  </si>
  <si>
    <t>(都議)</t>
    <rPh sb="1" eb="3">
      <t>トギ</t>
    </rPh>
    <phoneticPr fontId="1"/>
  </si>
  <si>
    <t>未来(静岡6)</t>
    <rPh sb="0" eb="2">
      <t>ミライ</t>
    </rPh>
    <rPh sb="3" eb="5">
      <t>シズオカ</t>
    </rPh>
    <phoneticPr fontId="1"/>
  </si>
  <si>
    <t>未来</t>
    <rPh sb="0" eb="2">
      <t>ミライ</t>
    </rPh>
    <phoneticPr fontId="1"/>
  </si>
  <si>
    <t>民主参議</t>
    <rPh sb="0" eb="2">
      <t>ミンシュ</t>
    </rPh>
    <rPh sb="2" eb="4">
      <t>サンギ</t>
    </rPh>
    <phoneticPr fontId="1"/>
  </si>
  <si>
    <t>自民</t>
    <rPh sb="0" eb="2">
      <t>ジミン</t>
    </rPh>
    <phoneticPr fontId="1"/>
  </si>
  <si>
    <t>維新</t>
    <rPh sb="0" eb="2">
      <t>イシン</t>
    </rPh>
    <phoneticPr fontId="1"/>
  </si>
  <si>
    <t>民主</t>
    <rPh sb="0" eb="2">
      <t>ミンシュ</t>
    </rPh>
    <phoneticPr fontId="1"/>
  </si>
  <si>
    <t>(県議)</t>
    <rPh sb="1" eb="3">
      <t>ケンギ</t>
    </rPh>
    <phoneticPr fontId="1"/>
  </si>
  <si>
    <t>(無所属)</t>
    <phoneticPr fontId="1"/>
  </si>
  <si>
    <t>みんな</t>
    <phoneticPr fontId="1"/>
  </si>
  <si>
    <t>みんな(東京5)</t>
    <rPh sb="4" eb="6">
      <t>トウキョウ</t>
    </rPh>
    <phoneticPr fontId="1"/>
  </si>
  <si>
    <t>(無所属)(東京5)</t>
    <rPh sb="1" eb="4">
      <t>ムショゾク</t>
    </rPh>
    <rPh sb="6" eb="8">
      <t>トウキョウ</t>
    </rPh>
    <phoneticPr fontId="1"/>
  </si>
  <si>
    <t>共産(比例単独)</t>
    <rPh sb="0" eb="2">
      <t>キョウサン</t>
    </rPh>
    <rPh sb="3" eb="5">
      <t>ヒレイ</t>
    </rPh>
    <rPh sb="5" eb="7">
      <t>タンドク</t>
    </rPh>
    <phoneticPr fontId="1"/>
  </si>
  <si>
    <t>第48回</t>
    <rPh sb="0" eb="1">
      <t>ダイ</t>
    </rPh>
    <rPh sb="3" eb="4">
      <t>カイ</t>
    </rPh>
    <phoneticPr fontId="1"/>
  </si>
  <si>
    <t>自民</t>
    <rPh sb="0" eb="2">
      <t>ジミン</t>
    </rPh>
    <phoneticPr fontId="1"/>
  </si>
  <si>
    <t>共産</t>
    <rPh sb="0" eb="2">
      <t>キョウサン</t>
    </rPh>
    <phoneticPr fontId="1"/>
  </si>
  <si>
    <t>民主</t>
    <rPh sb="0" eb="2">
      <t>ミンシュ</t>
    </rPh>
    <phoneticPr fontId="1"/>
  </si>
  <si>
    <t>民主(神奈川6)</t>
    <rPh sb="0" eb="2">
      <t>ミンシュ</t>
    </rPh>
    <rPh sb="3" eb="6">
      <t>カナガワ</t>
    </rPh>
    <phoneticPr fontId="1"/>
  </si>
  <si>
    <t>民主(神奈川2)</t>
    <rPh sb="0" eb="2">
      <t>ミンシュ</t>
    </rPh>
    <rPh sb="3" eb="6">
      <t>カナガワ</t>
    </rPh>
    <phoneticPr fontId="1"/>
  </si>
  <si>
    <t>維新</t>
    <rPh sb="0" eb="2">
      <t>イシン</t>
    </rPh>
    <phoneticPr fontId="1"/>
  </si>
  <si>
    <t>未来(東京9)</t>
    <rPh sb="0" eb="2">
      <t>ミライ</t>
    </rPh>
    <rPh sb="3" eb="5">
      <t>トウキョウ</t>
    </rPh>
    <phoneticPr fontId="1"/>
  </si>
  <si>
    <t>維新(東京9)</t>
    <rPh sb="0" eb="2">
      <t>イシン</t>
    </rPh>
    <rPh sb="3" eb="5">
      <t>トウキョウ</t>
    </rPh>
    <phoneticPr fontId="1"/>
  </si>
  <si>
    <t>自民(比例単独)</t>
    <rPh sb="0" eb="2">
      <t>ジミン</t>
    </rPh>
    <rPh sb="3" eb="5">
      <t>ヒレイ</t>
    </rPh>
    <rPh sb="5" eb="7">
      <t>タンドク</t>
    </rPh>
    <phoneticPr fontId="1"/>
  </si>
  <si>
    <t>みんな</t>
    <phoneticPr fontId="1"/>
  </si>
  <si>
    <t>(無所属)</t>
    <rPh sb="1" eb="4">
      <t>ムショゾク</t>
    </rPh>
    <phoneticPr fontId="1"/>
  </si>
  <si>
    <t>維新(東京11)</t>
    <rPh sb="0" eb="2">
      <t>イシン</t>
    </rPh>
    <rPh sb="3" eb="5">
      <t>トウキョウ</t>
    </rPh>
    <phoneticPr fontId="1"/>
  </si>
  <si>
    <t>自民</t>
    <rPh sb="0" eb="2">
      <t>ジミン</t>
    </rPh>
    <phoneticPr fontId="1"/>
  </si>
  <si>
    <t>共産</t>
    <rPh sb="0" eb="2">
      <t>キョウサン</t>
    </rPh>
    <phoneticPr fontId="1"/>
  </si>
  <si>
    <t>民主</t>
    <rPh sb="0" eb="2">
      <t>ミンシュ</t>
    </rPh>
    <phoneticPr fontId="1"/>
  </si>
  <si>
    <t>共産(比例単独)</t>
    <rPh sb="0" eb="2">
      <t>キョウサン</t>
    </rPh>
    <rPh sb="3" eb="5">
      <t>ヒレイ</t>
    </rPh>
    <rPh sb="5" eb="7">
      <t>タンドク</t>
    </rPh>
    <phoneticPr fontId="1"/>
  </si>
  <si>
    <t>維新</t>
    <rPh sb="0" eb="2">
      <t>イシン</t>
    </rPh>
    <phoneticPr fontId="1"/>
  </si>
  <si>
    <t>山川秦博</t>
    <rPh sb="0" eb="2">
      <t>ヤマカワ</t>
    </rPh>
    <rPh sb="2" eb="3">
      <t>ハタ</t>
    </rPh>
    <rPh sb="3" eb="4">
      <t>ヒロシ</t>
    </rPh>
    <phoneticPr fontId="1"/>
  </si>
  <si>
    <t>新垣邦男</t>
    <rPh sb="0" eb="2">
      <t>ニイガキ</t>
    </rPh>
    <rPh sb="2" eb="4">
      <t>クニオ</t>
    </rPh>
    <phoneticPr fontId="1"/>
  </si>
  <si>
    <t>中村幸也</t>
    <rPh sb="0" eb="2">
      <t>ナカムラ</t>
    </rPh>
    <rPh sb="2" eb="4">
      <t>ユキヤ</t>
    </rPh>
    <phoneticPr fontId="1"/>
  </si>
  <si>
    <t>島尻安伊子</t>
    <rPh sb="0" eb="2">
      <t>シマジリ</t>
    </rPh>
    <rPh sb="2" eb="3">
      <t>ヤス</t>
    </rPh>
    <rPh sb="3" eb="4">
      <t>イ</t>
    </rPh>
    <rPh sb="4" eb="5">
      <t>コ</t>
    </rPh>
    <phoneticPr fontId="1"/>
  </si>
  <si>
    <t>屋良朝博</t>
    <rPh sb="0" eb="1">
      <t>ヤ</t>
    </rPh>
    <rPh sb="1" eb="2">
      <t>ヨ</t>
    </rPh>
    <rPh sb="2" eb="3">
      <t>アサ</t>
    </rPh>
    <rPh sb="3" eb="4">
      <t>ヒロシ</t>
    </rPh>
    <phoneticPr fontId="1"/>
  </si>
  <si>
    <t>金城徹</t>
    <rPh sb="0" eb="2">
      <t>キンジョウ</t>
    </rPh>
    <rPh sb="2" eb="3">
      <t>トオル</t>
    </rPh>
    <phoneticPr fontId="1"/>
  </si>
  <si>
    <t>宮路拓馬</t>
    <rPh sb="0" eb="2">
      <t>ミヤジ</t>
    </rPh>
    <rPh sb="2" eb="4">
      <t>タクマ</t>
    </rPh>
    <phoneticPr fontId="1"/>
  </si>
  <si>
    <t>松崎真琴</t>
    <rPh sb="0" eb="2">
      <t>マツザキ</t>
    </rPh>
    <rPh sb="2" eb="4">
      <t>マコト</t>
    </rPh>
    <phoneticPr fontId="1"/>
  </si>
  <si>
    <t>三反園訓</t>
    <rPh sb="0" eb="2">
      <t>サンタン</t>
    </rPh>
    <rPh sb="2" eb="3">
      <t>ソノ</t>
    </rPh>
    <rPh sb="3" eb="4">
      <t>クン</t>
    </rPh>
    <phoneticPr fontId="1"/>
  </si>
  <si>
    <t>米永順子</t>
    <rPh sb="0" eb="2">
      <t>ヨネナガ</t>
    </rPh>
    <rPh sb="2" eb="4">
      <t>ジュンコ</t>
    </rPh>
    <phoneticPr fontId="1"/>
  </si>
  <si>
    <t>宮川直輝</t>
    <rPh sb="0" eb="2">
      <t>ミヤガワ</t>
    </rPh>
    <rPh sb="2" eb="4">
      <t>ナオキ</t>
    </rPh>
    <phoneticPr fontId="1"/>
  </si>
  <si>
    <t>渡辺創</t>
    <rPh sb="2" eb="3">
      <t>ツク</t>
    </rPh>
    <phoneticPr fontId="1"/>
  </si>
  <si>
    <t>脇谷典子</t>
    <rPh sb="0" eb="2">
      <t>ワキタニ</t>
    </rPh>
    <rPh sb="2" eb="4">
      <t>ノリコ</t>
    </rPh>
    <phoneticPr fontId="1"/>
  </si>
  <si>
    <t>長友慎治</t>
    <rPh sb="0" eb="2">
      <t>ナガトモ</t>
    </rPh>
    <rPh sb="2" eb="4">
      <t>シンジ</t>
    </rPh>
    <phoneticPr fontId="1"/>
  </si>
  <si>
    <t>松本隆</t>
    <rPh sb="0" eb="2">
      <t>マツモト</t>
    </rPh>
    <rPh sb="2" eb="3">
      <t>タカシ</t>
    </rPh>
    <phoneticPr fontId="1"/>
  </si>
  <si>
    <t>重黒木優平</t>
    <rPh sb="0" eb="2">
      <t>シゲクロ</t>
    </rPh>
    <rPh sb="2" eb="3">
      <t>キ</t>
    </rPh>
    <rPh sb="3" eb="5">
      <t>ユウヘイ</t>
    </rPh>
    <phoneticPr fontId="1"/>
  </si>
  <si>
    <t>高橋舞子</t>
    <rPh sb="0" eb="2">
      <t>タカハシ</t>
    </rPh>
    <rPh sb="2" eb="4">
      <t>マイコ</t>
    </rPh>
    <phoneticPr fontId="1"/>
  </si>
  <si>
    <t>山下魁</t>
    <rPh sb="0" eb="2">
      <t>ヤマシタ</t>
    </rPh>
    <rPh sb="2" eb="3">
      <t>サキガケ</t>
    </rPh>
    <phoneticPr fontId="1"/>
  </si>
  <si>
    <t>野中美咲</t>
    <rPh sb="0" eb="2">
      <t>ノナカ</t>
    </rPh>
    <rPh sb="2" eb="4">
      <t>ミサキ</t>
    </rPh>
    <phoneticPr fontId="1"/>
  </si>
  <si>
    <t>濱田大造</t>
    <rPh sb="0" eb="2">
      <t>ハマダ</t>
    </rPh>
    <rPh sb="2" eb="3">
      <t>オオ</t>
    </rPh>
    <rPh sb="3" eb="4">
      <t>ゾウ</t>
    </rPh>
    <phoneticPr fontId="1"/>
  </si>
  <si>
    <t>馬場功世</t>
    <rPh sb="0" eb="2">
      <t>ババ</t>
    </rPh>
    <rPh sb="2" eb="3">
      <t>イサオ</t>
    </rPh>
    <rPh sb="3" eb="4">
      <t>ヨ</t>
    </rPh>
    <phoneticPr fontId="1"/>
  </si>
  <si>
    <t>本間明子</t>
    <rPh sb="0" eb="2">
      <t>ホンマ</t>
    </rPh>
    <rPh sb="2" eb="4">
      <t>アキコ</t>
    </rPh>
    <phoneticPr fontId="1"/>
  </si>
  <si>
    <t>初村滝一郎</t>
    <rPh sb="0" eb="2">
      <t>ハツムラ</t>
    </rPh>
    <rPh sb="2" eb="5">
      <t>リュウイチロウ</t>
    </rPh>
    <phoneticPr fontId="1"/>
  </si>
  <si>
    <t>安江綾子</t>
    <rPh sb="0" eb="2">
      <t>ヤスエ</t>
    </rPh>
    <rPh sb="2" eb="4">
      <t>アヤコ</t>
    </rPh>
    <phoneticPr fontId="1"/>
  </si>
  <si>
    <t>加藤竜祥</t>
    <rPh sb="0" eb="2">
      <t>カトウ</t>
    </rPh>
    <rPh sb="2" eb="3">
      <t>リュウ</t>
    </rPh>
    <rPh sb="3" eb="4">
      <t>ショウ</t>
    </rPh>
    <phoneticPr fontId="1"/>
  </si>
  <si>
    <t>松平浩一</t>
    <rPh sb="0" eb="2">
      <t>マツダイラ</t>
    </rPh>
    <rPh sb="2" eb="4">
      <t>コウイチ</t>
    </rPh>
    <phoneticPr fontId="1"/>
  </si>
  <si>
    <t>山田勝彦</t>
    <rPh sb="0" eb="2">
      <t>ヤマダ</t>
    </rPh>
    <rPh sb="2" eb="4">
      <t>カツヒコ</t>
    </rPh>
    <phoneticPr fontId="1"/>
  </si>
  <si>
    <t>石本啓之</t>
    <rPh sb="0" eb="2">
      <t>イシモト</t>
    </rPh>
    <rPh sb="2" eb="4">
      <t>ヒロユキ</t>
    </rPh>
    <phoneticPr fontId="1"/>
  </si>
  <si>
    <t>山田博司</t>
    <rPh sb="0" eb="2">
      <t>ヤマダ</t>
    </rPh>
    <rPh sb="2" eb="3">
      <t>ヒロシ</t>
    </rPh>
    <rPh sb="3" eb="4">
      <t>ツカサ</t>
    </rPh>
    <phoneticPr fontId="1"/>
  </si>
  <si>
    <t>末次精一</t>
    <rPh sb="0" eb="2">
      <t>スエツグ</t>
    </rPh>
    <rPh sb="2" eb="4">
      <t>セイイチ</t>
    </rPh>
    <phoneticPr fontId="1"/>
  </si>
  <si>
    <t>田中隆治</t>
    <rPh sb="0" eb="2">
      <t>タナカ</t>
    </rPh>
    <rPh sb="2" eb="4">
      <t>タカハル</t>
    </rPh>
    <phoneticPr fontId="1"/>
  </si>
  <si>
    <t>萩原活</t>
    <rPh sb="0" eb="2">
      <t>ハギワラ</t>
    </rPh>
    <rPh sb="2" eb="3">
      <t>カツ</t>
    </rPh>
    <phoneticPr fontId="1"/>
  </si>
  <si>
    <t>坪田晋</t>
    <rPh sb="0" eb="2">
      <t>ツボタ</t>
    </rPh>
    <rPh sb="2" eb="3">
      <t>ススム</t>
    </rPh>
    <phoneticPr fontId="1"/>
  </si>
  <si>
    <t>木村拓史</t>
    <rPh sb="0" eb="2">
      <t>キムラ</t>
    </rPh>
    <rPh sb="2" eb="3">
      <t>タク</t>
    </rPh>
    <rPh sb="3" eb="4">
      <t>シ</t>
    </rPh>
    <phoneticPr fontId="1"/>
  </si>
  <si>
    <t>新開崇司</t>
    <rPh sb="0" eb="2">
      <t>シンカイ</t>
    </rPh>
    <rPh sb="2" eb="4">
      <t>タカシ</t>
    </rPh>
    <phoneticPr fontId="1"/>
  </si>
  <si>
    <t>森本慎太郎</t>
    <rPh sb="0" eb="2">
      <t>モリモト</t>
    </rPh>
    <rPh sb="2" eb="5">
      <t>シンタロウ</t>
    </rPh>
    <phoneticPr fontId="1"/>
  </si>
  <si>
    <t>阿部弘樹</t>
    <rPh sb="0" eb="2">
      <t>アベ</t>
    </rPh>
    <rPh sb="2" eb="4">
      <t>ヒロキ</t>
    </rPh>
    <phoneticPr fontId="1"/>
  </si>
  <si>
    <t>竹内信昭</t>
    <rPh sb="0" eb="2">
      <t>タケウチ</t>
    </rPh>
    <rPh sb="2" eb="4">
      <t>ノブアキ</t>
    </rPh>
    <phoneticPr fontId="1"/>
  </si>
  <si>
    <t>堤かなめ</t>
    <rPh sb="0" eb="1">
      <t>ツツミ</t>
    </rPh>
    <phoneticPr fontId="1"/>
  </si>
  <si>
    <t>田辺徹</t>
    <rPh sb="0" eb="2">
      <t>タナベ</t>
    </rPh>
    <rPh sb="2" eb="3">
      <t>トオル</t>
    </rPh>
    <phoneticPr fontId="1"/>
  </si>
  <si>
    <t>河野一弘</t>
    <rPh sb="0" eb="2">
      <t>コウノ</t>
    </rPh>
    <rPh sb="2" eb="4">
      <t>カズヒロ</t>
    </rPh>
    <phoneticPr fontId="1"/>
  </si>
  <si>
    <t>熊丸英治</t>
    <rPh sb="0" eb="1">
      <t>クマ</t>
    </rPh>
    <rPh sb="1" eb="2">
      <t>マル</t>
    </rPh>
    <rPh sb="2" eb="4">
      <t>エイジ</t>
    </rPh>
    <phoneticPr fontId="1"/>
  </si>
  <si>
    <t>組坂善昭</t>
    <rPh sb="0" eb="2">
      <t>クミサカ</t>
    </rPh>
    <rPh sb="2" eb="4">
      <t>ヨシアキ</t>
    </rPh>
    <phoneticPr fontId="1"/>
  </si>
  <si>
    <t>青木剛志</t>
    <rPh sb="0" eb="2">
      <t>アオキ</t>
    </rPh>
    <rPh sb="2" eb="4">
      <t>ツヨシ</t>
    </rPh>
    <phoneticPr fontId="1"/>
  </si>
  <si>
    <t>河野祥子</t>
    <rPh sb="0" eb="2">
      <t>コウノ</t>
    </rPh>
    <rPh sb="2" eb="4">
      <t>ショウコ</t>
    </rPh>
    <phoneticPr fontId="1"/>
  </si>
  <si>
    <t>大島九州男</t>
    <rPh sb="0" eb="2">
      <t>オオシマ</t>
    </rPh>
    <rPh sb="2" eb="5">
      <t>クスオ</t>
    </rPh>
    <phoneticPr fontId="1"/>
  </si>
  <si>
    <t>西田主税</t>
    <rPh sb="0" eb="2">
      <t>ニシダ</t>
    </rPh>
    <rPh sb="2" eb="4">
      <t>チカラ</t>
    </rPh>
    <phoneticPr fontId="1"/>
  </si>
  <si>
    <t>志岐玲子</t>
    <rPh sb="0" eb="1">
      <t>ココロザシ</t>
    </rPh>
    <rPh sb="2" eb="4">
      <t>レイコ</t>
    </rPh>
    <phoneticPr fontId="1"/>
  </si>
  <si>
    <t>塩崎彰久</t>
    <rPh sb="0" eb="2">
      <t>シオザキ</t>
    </rPh>
    <rPh sb="2" eb="4">
      <t>アキヒサ</t>
    </rPh>
    <phoneticPr fontId="1"/>
  </si>
  <si>
    <t>片岡朗</t>
    <rPh sb="0" eb="2">
      <t>カタオカ</t>
    </rPh>
    <rPh sb="2" eb="3">
      <t>アキラ</t>
    </rPh>
    <phoneticPr fontId="1"/>
  </si>
  <si>
    <t>石井智恵</t>
    <rPh sb="0" eb="2">
      <t>イシイ</t>
    </rPh>
    <rPh sb="2" eb="4">
      <t>チエ</t>
    </rPh>
    <phoneticPr fontId="1"/>
  </si>
  <si>
    <t>井原巧</t>
    <rPh sb="0" eb="2">
      <t>イハラ</t>
    </rPh>
    <rPh sb="2" eb="3">
      <t>タクミ</t>
    </rPh>
    <phoneticPr fontId="1"/>
  </si>
  <si>
    <t>長谷川淳二</t>
    <rPh sb="0" eb="3">
      <t>ハセガワ</t>
    </rPh>
    <rPh sb="3" eb="5">
      <t>ジュンジ</t>
    </rPh>
    <phoneticPr fontId="1"/>
  </si>
  <si>
    <t>藤島利久</t>
    <rPh sb="0" eb="2">
      <t>フジシマ</t>
    </rPh>
    <rPh sb="2" eb="4">
      <t>トシヒサ</t>
    </rPh>
    <phoneticPr fontId="1"/>
  </si>
  <si>
    <t>前田龍夫</t>
    <rPh sb="0" eb="2">
      <t>マエダ</t>
    </rPh>
    <rPh sb="2" eb="4">
      <t>リュウオット</t>
    </rPh>
    <phoneticPr fontId="1"/>
  </si>
  <si>
    <t>町川順子</t>
    <rPh sb="0" eb="2">
      <t>マチカワ</t>
    </rPh>
    <rPh sb="2" eb="4">
      <t>ジュンコ</t>
    </rPh>
    <phoneticPr fontId="1"/>
  </si>
  <si>
    <t>尾崎淳一郎</t>
    <rPh sb="0" eb="2">
      <t>オザキ</t>
    </rPh>
    <rPh sb="2" eb="5">
      <t>ジュンイチロウ</t>
    </rPh>
    <phoneticPr fontId="1"/>
  </si>
  <si>
    <t>武内則男</t>
    <rPh sb="0" eb="2">
      <t>タケウチ</t>
    </rPh>
    <rPh sb="2" eb="4">
      <t>ノリオ</t>
    </rPh>
    <phoneticPr fontId="1"/>
  </si>
  <si>
    <t>中島康治</t>
    <rPh sb="0" eb="2">
      <t>ナカジマ</t>
    </rPh>
    <rPh sb="2" eb="4">
      <t>ヤスハル</t>
    </rPh>
    <phoneticPr fontId="1"/>
  </si>
  <si>
    <t>尾崎正直</t>
    <rPh sb="0" eb="2">
      <t>オザキ</t>
    </rPh>
    <rPh sb="2" eb="4">
      <t>ショウジキ</t>
    </rPh>
    <phoneticPr fontId="1"/>
  </si>
  <si>
    <t>広田晋一郎</t>
    <rPh sb="0" eb="2">
      <t>ヒロタ</t>
    </rPh>
    <rPh sb="2" eb="5">
      <t>シンイチロウ</t>
    </rPh>
    <phoneticPr fontId="1"/>
  </si>
  <si>
    <t>吉田知代</t>
    <rPh sb="0" eb="2">
      <t>ヨシダ</t>
    </rPh>
    <rPh sb="2" eb="4">
      <t>トモヨ</t>
    </rPh>
    <phoneticPr fontId="1"/>
  </si>
  <si>
    <t>佐藤行俊</t>
    <rPh sb="0" eb="2">
      <t>サトウ</t>
    </rPh>
    <rPh sb="2" eb="3">
      <t>ギョウ</t>
    </rPh>
    <rPh sb="3" eb="4">
      <t>シュン</t>
    </rPh>
    <phoneticPr fontId="1"/>
  </si>
  <si>
    <t>中野真由美</t>
    <rPh sb="0" eb="2">
      <t>ナカノ</t>
    </rPh>
    <rPh sb="2" eb="5">
      <t>マユミ</t>
    </rPh>
    <phoneticPr fontId="1"/>
  </si>
  <si>
    <t>林芳正</t>
    <rPh sb="0" eb="1">
      <t>ハヤシ</t>
    </rPh>
    <rPh sb="1" eb="3">
      <t>ヨシマサ</t>
    </rPh>
    <phoneticPr fontId="1"/>
  </si>
  <si>
    <t>竹村克司</t>
    <rPh sb="0" eb="2">
      <t>タケムラ</t>
    </rPh>
    <rPh sb="2" eb="4">
      <t>カツジ</t>
    </rPh>
    <phoneticPr fontId="1"/>
  </si>
  <si>
    <t>有田優子</t>
    <rPh sb="0" eb="2">
      <t>アリタ</t>
    </rPh>
    <rPh sb="2" eb="4">
      <t>ユウコ</t>
    </rPh>
    <phoneticPr fontId="1"/>
  </si>
  <si>
    <t>上出圭一</t>
    <rPh sb="0" eb="1">
      <t>ウエ</t>
    </rPh>
    <rPh sb="1" eb="2">
      <t>デ</t>
    </rPh>
    <rPh sb="2" eb="4">
      <t>ケイイチ</t>
    </rPh>
    <phoneticPr fontId="1"/>
  </si>
  <si>
    <t>大井赤亥</t>
    <rPh sb="0" eb="2">
      <t>オオイ</t>
    </rPh>
    <rPh sb="2" eb="3">
      <t>アカ</t>
    </rPh>
    <rPh sb="3" eb="4">
      <t>イ</t>
    </rPh>
    <phoneticPr fontId="1"/>
  </si>
  <si>
    <t>ライアン真由美</t>
    <rPh sb="4" eb="7">
      <t>マユミ</t>
    </rPh>
    <phoneticPr fontId="1"/>
  </si>
  <si>
    <t>斉藤鉄夫</t>
    <rPh sb="0" eb="2">
      <t>サイトウ</t>
    </rPh>
    <rPh sb="2" eb="4">
      <t>テツオ</t>
    </rPh>
    <phoneticPr fontId="1"/>
  </si>
  <si>
    <t>矢島秀平</t>
    <rPh sb="0" eb="2">
      <t>ヤジマ</t>
    </rPh>
    <rPh sb="2" eb="4">
      <t>シュウヘイ</t>
    </rPh>
    <phoneticPr fontId="1"/>
  </si>
  <si>
    <t>大山宏</t>
    <rPh sb="0" eb="2">
      <t>オオヤマ</t>
    </rPh>
    <rPh sb="2" eb="3">
      <t>ヒロシ</t>
    </rPh>
    <phoneticPr fontId="1"/>
  </si>
  <si>
    <t>中川俊直</t>
    <rPh sb="0" eb="2">
      <t>ナカガワ</t>
    </rPh>
    <rPh sb="2" eb="4">
      <t>トシナオ</t>
    </rPh>
    <phoneticPr fontId="1"/>
  </si>
  <si>
    <t>野村功次郎</t>
    <rPh sb="0" eb="2">
      <t>ノムラ</t>
    </rPh>
    <rPh sb="2" eb="5">
      <t>コウジロウ</t>
    </rPh>
    <phoneticPr fontId="1"/>
  </si>
  <si>
    <t>村井明美</t>
    <rPh sb="0" eb="2">
      <t>ムライ</t>
    </rPh>
    <rPh sb="2" eb="4">
      <t>アケミ</t>
    </rPh>
    <phoneticPr fontId="1"/>
  </si>
  <si>
    <t>橋本加代</t>
    <rPh sb="0" eb="2">
      <t>ハシモト</t>
    </rPh>
    <rPh sb="2" eb="4">
      <t>カヨ</t>
    </rPh>
    <phoneticPr fontId="1"/>
  </si>
  <si>
    <t>原田謙介</t>
    <rPh sb="0" eb="2">
      <t>ハラダ</t>
    </rPh>
    <rPh sb="2" eb="4">
      <t>ケンスケ</t>
    </rPh>
    <phoneticPr fontId="1"/>
  </si>
  <si>
    <t>余江雪央</t>
    <rPh sb="0" eb="1">
      <t>アマ</t>
    </rPh>
    <rPh sb="1" eb="2">
      <t>エ</t>
    </rPh>
    <rPh sb="2" eb="3">
      <t>ユキ</t>
    </rPh>
    <rPh sb="3" eb="4">
      <t>オウ</t>
    </rPh>
    <phoneticPr fontId="1"/>
  </si>
  <si>
    <t>森本栄</t>
    <rPh sb="0" eb="2">
      <t>モリモト</t>
    </rPh>
    <rPh sb="2" eb="3">
      <t>サカエ</t>
    </rPh>
    <phoneticPr fontId="1"/>
  </si>
  <si>
    <t>はたともこ</t>
    <phoneticPr fontId="1"/>
  </si>
  <si>
    <t>岡田正和</t>
    <rPh sb="0" eb="2">
      <t>オカダ</t>
    </rPh>
    <rPh sb="2" eb="4">
      <t>マサカズ</t>
    </rPh>
    <phoneticPr fontId="1"/>
  </si>
  <si>
    <t>高見康裕</t>
    <rPh sb="0" eb="2">
      <t>タカミ</t>
    </rPh>
    <rPh sb="2" eb="4">
      <t>ヤスヒロ</t>
    </rPh>
    <phoneticPr fontId="1"/>
  </si>
  <si>
    <t>山本誉</t>
    <rPh sb="0" eb="2">
      <t>ヤマモト</t>
    </rPh>
    <rPh sb="2" eb="3">
      <t>ホマレ</t>
    </rPh>
    <phoneticPr fontId="1"/>
  </si>
  <si>
    <t>藤井幹雄</t>
    <rPh sb="0" eb="2">
      <t>フジイ</t>
    </rPh>
    <rPh sb="2" eb="4">
      <t>ミキオ</t>
    </rPh>
    <phoneticPr fontId="1"/>
  </si>
  <si>
    <t>所順子</t>
    <rPh sb="0" eb="1">
      <t>トコロ</t>
    </rPh>
    <rPh sb="1" eb="3">
      <t>ジュンコ</t>
    </rPh>
    <phoneticPr fontId="1"/>
  </si>
  <si>
    <t>遠西愛美</t>
    <rPh sb="0" eb="1">
      <t>トオ</t>
    </rPh>
    <rPh sb="1" eb="2">
      <t>ニシ</t>
    </rPh>
    <rPh sb="2" eb="4">
      <t>マナミ</t>
    </rPh>
    <phoneticPr fontId="1"/>
  </si>
  <si>
    <t>畑野良弘</t>
    <rPh sb="0" eb="2">
      <t>ハタノ</t>
    </rPh>
    <rPh sb="2" eb="4">
      <t>ヨシヒロ</t>
    </rPh>
    <phoneticPr fontId="1"/>
  </si>
  <si>
    <t>本間奈々</t>
    <rPh sb="0" eb="2">
      <t>ホンマ</t>
    </rPh>
    <rPh sb="2" eb="4">
      <t>ナナ</t>
    </rPh>
    <phoneticPr fontId="1"/>
  </si>
  <si>
    <t>根来英樹</t>
    <rPh sb="0" eb="2">
      <t>ネギ</t>
    </rPh>
    <rPh sb="2" eb="4">
      <t>ヒデキ</t>
    </rPh>
    <phoneticPr fontId="1"/>
  </si>
  <si>
    <t>猪奥美里</t>
    <rPh sb="0" eb="1">
      <t>イノシシ</t>
    </rPh>
    <rPh sb="1" eb="2">
      <t>オク</t>
    </rPh>
    <rPh sb="2" eb="4">
      <t>ミサト</t>
    </rPh>
    <phoneticPr fontId="1"/>
  </si>
  <si>
    <t>宮本次郎</t>
    <rPh sb="0" eb="2">
      <t>ミヤモト</t>
    </rPh>
    <rPh sb="2" eb="4">
      <t>ジロウ</t>
    </rPh>
    <phoneticPr fontId="1"/>
  </si>
  <si>
    <t>希望(奈良3)</t>
    <rPh sb="0" eb="2">
      <t>キボウ</t>
    </rPh>
    <rPh sb="3" eb="5">
      <t>ナラ</t>
    </rPh>
    <phoneticPr fontId="1"/>
  </si>
  <si>
    <t>西川正克</t>
    <rPh sb="0" eb="2">
      <t>ニシカワ</t>
    </rPh>
    <rPh sb="2" eb="4">
      <t>マサカツ</t>
    </rPh>
    <phoneticPr fontId="1"/>
  </si>
  <si>
    <t>加藤孝</t>
    <rPh sb="0" eb="2">
      <t>カトウ</t>
    </rPh>
    <rPh sb="2" eb="3">
      <t>タカシ</t>
    </rPh>
    <phoneticPr fontId="1"/>
  </si>
  <si>
    <t>高見省次</t>
    <rPh sb="0" eb="2">
      <t>タカミ</t>
    </rPh>
    <rPh sb="2" eb="3">
      <t>ショウ</t>
    </rPh>
    <rPh sb="3" eb="4">
      <t>ジ</t>
    </rPh>
    <phoneticPr fontId="1"/>
  </si>
  <si>
    <t>勝目康</t>
    <rPh sb="0" eb="2">
      <t>カツメ</t>
    </rPh>
    <rPh sb="2" eb="3">
      <t>ヤスシ</t>
    </rPh>
    <phoneticPr fontId="1"/>
  </si>
  <si>
    <t>堀場幸子</t>
    <rPh sb="0" eb="2">
      <t>ホリバ</t>
    </rPh>
    <rPh sb="2" eb="4">
      <t>サチコ</t>
    </rPh>
    <phoneticPr fontId="1"/>
  </si>
  <si>
    <t>中辰哉</t>
    <rPh sb="1" eb="3">
      <t>タツヤ</t>
    </rPh>
    <phoneticPr fontId="1"/>
  </si>
  <si>
    <t>井上博明</t>
    <rPh sb="0" eb="2">
      <t>イノウエ</t>
    </rPh>
    <rPh sb="2" eb="3">
      <t>ヒロシ</t>
    </rPh>
    <rPh sb="3" eb="4">
      <t>メイ</t>
    </rPh>
    <phoneticPr fontId="1"/>
  </si>
  <si>
    <t>山本和嘉子</t>
    <rPh sb="0" eb="2">
      <t>ヤマモト</t>
    </rPh>
    <rPh sb="2" eb="3">
      <t>カズ</t>
    </rPh>
    <rPh sb="3" eb="5">
      <t>ヨシコ</t>
    </rPh>
    <phoneticPr fontId="1"/>
  </si>
  <si>
    <t>清水鴻一郎</t>
    <rPh sb="0" eb="2">
      <t>シミズ</t>
    </rPh>
    <rPh sb="2" eb="3">
      <t>コウ</t>
    </rPh>
    <rPh sb="3" eb="5">
      <t>イチロウ</t>
    </rPh>
    <phoneticPr fontId="1"/>
  </si>
  <si>
    <t>中嶋秀樹</t>
    <rPh sb="0" eb="2">
      <t>ナカジマ</t>
    </rPh>
    <rPh sb="2" eb="4">
      <t>ヒデキ</t>
    </rPh>
    <phoneticPr fontId="1"/>
  </si>
  <si>
    <t>竹内祥倫</t>
    <rPh sb="0" eb="2">
      <t>タケウチ</t>
    </rPh>
    <rPh sb="2" eb="3">
      <t>ショウ</t>
    </rPh>
    <rPh sb="3" eb="4">
      <t>リン</t>
    </rPh>
    <phoneticPr fontId="1"/>
  </si>
  <si>
    <t>守島正</t>
    <rPh sb="0" eb="2">
      <t>モリシマ</t>
    </rPh>
    <rPh sb="2" eb="3">
      <t>タダシ</t>
    </rPh>
    <phoneticPr fontId="1"/>
  </si>
  <si>
    <t>萩原仁</t>
    <rPh sb="0" eb="2">
      <t>ハギワラ</t>
    </rPh>
    <rPh sb="2" eb="3">
      <t>ジン</t>
    </rPh>
    <phoneticPr fontId="1"/>
  </si>
  <si>
    <t>吉田治</t>
    <rPh sb="0" eb="2">
      <t>ヨシダ</t>
    </rPh>
    <rPh sb="2" eb="3">
      <t>オサム</t>
    </rPh>
    <phoneticPr fontId="1"/>
  </si>
  <si>
    <t>宮本岳志</t>
    <rPh sb="0" eb="2">
      <t>ミヤモト</t>
    </rPh>
    <rPh sb="2" eb="3">
      <t>タケ</t>
    </rPh>
    <rPh sb="3" eb="4">
      <t>ココロザシ</t>
    </rPh>
    <phoneticPr fontId="1"/>
  </si>
  <si>
    <t>大石晃子</t>
    <rPh sb="0" eb="2">
      <t>オオイシ</t>
    </rPh>
    <rPh sb="2" eb="4">
      <t>アキコ</t>
    </rPh>
    <phoneticPr fontId="1"/>
  </si>
  <si>
    <t>籠池諄子</t>
    <rPh sb="0" eb="2">
      <t>カゴイケ</t>
    </rPh>
    <rPh sb="2" eb="4">
      <t>ジュンコ</t>
    </rPh>
    <phoneticPr fontId="1"/>
  </si>
  <si>
    <t>乃木涼介</t>
    <rPh sb="0" eb="2">
      <t>ノギ</t>
    </rPh>
    <rPh sb="2" eb="4">
      <t>リョウスケ</t>
    </rPh>
    <phoneticPr fontId="1"/>
  </si>
  <si>
    <t>川添健真</t>
    <rPh sb="0" eb="2">
      <t>カワゾエ</t>
    </rPh>
    <rPh sb="2" eb="3">
      <t>ケン</t>
    </rPh>
    <rPh sb="3" eb="4">
      <t>マコト</t>
    </rPh>
    <phoneticPr fontId="1"/>
  </si>
  <si>
    <t>西川弘城</t>
    <rPh sb="0" eb="2">
      <t>ニシカワ</t>
    </rPh>
    <rPh sb="2" eb="3">
      <t>ヒロシ</t>
    </rPh>
    <rPh sb="3" eb="4">
      <t>シロ</t>
    </rPh>
    <phoneticPr fontId="1"/>
  </si>
  <si>
    <t>高麗啓一郎</t>
    <rPh sb="0" eb="2">
      <t>コウライ</t>
    </rPh>
    <rPh sb="2" eb="5">
      <t>ケイイチロウ</t>
    </rPh>
    <phoneticPr fontId="1"/>
  </si>
  <si>
    <t>漆間譲司</t>
    <rPh sb="0" eb="2">
      <t>ウルシマ</t>
    </rPh>
    <rPh sb="2" eb="4">
      <t>ジョウジ</t>
    </rPh>
    <phoneticPr fontId="1"/>
  </si>
  <si>
    <t>大椿裕子</t>
    <rPh sb="0" eb="2">
      <t>オオツバキ</t>
    </rPh>
    <rPh sb="2" eb="4">
      <t>ユウコ</t>
    </rPh>
    <phoneticPr fontId="1"/>
  </si>
  <si>
    <t>池下卓</t>
    <rPh sb="0" eb="2">
      <t>イケシタ</t>
    </rPh>
    <rPh sb="2" eb="3">
      <t>スグル</t>
    </rPh>
    <phoneticPr fontId="1"/>
  </si>
  <si>
    <t>中司宏</t>
    <rPh sb="0" eb="2">
      <t>ナカツカサ</t>
    </rPh>
    <rPh sb="2" eb="3">
      <t>ヒロシ</t>
    </rPh>
    <phoneticPr fontId="1"/>
  </si>
  <si>
    <t>北川晋平</t>
    <rPh sb="0" eb="2">
      <t>キタガワ</t>
    </rPh>
    <rPh sb="2" eb="4">
      <t>シンペイ</t>
    </rPh>
    <phoneticPr fontId="1"/>
  </si>
  <si>
    <t>宇都宮優子</t>
    <rPh sb="0" eb="3">
      <t>ウツノミヤ</t>
    </rPh>
    <rPh sb="3" eb="5">
      <t>ユウコ</t>
    </rPh>
    <phoneticPr fontId="1"/>
  </si>
  <si>
    <t>神野淳一</t>
    <rPh sb="0" eb="2">
      <t>カミノ</t>
    </rPh>
    <rPh sb="2" eb="4">
      <t>ジュンイチ</t>
    </rPh>
    <phoneticPr fontId="1"/>
  </si>
  <si>
    <t>岩谷良平</t>
    <rPh sb="0" eb="2">
      <t>イワヤ</t>
    </rPh>
    <rPh sb="2" eb="4">
      <t>リョウヘイ</t>
    </rPh>
    <phoneticPr fontId="1"/>
  </si>
  <si>
    <t>青柳仁士</t>
    <rPh sb="0" eb="2">
      <t>アオヤナギ</t>
    </rPh>
    <rPh sb="2" eb="4">
      <t>ヒトシ</t>
    </rPh>
    <phoneticPr fontId="1"/>
  </si>
  <si>
    <t>加納陽之助</t>
    <rPh sb="0" eb="2">
      <t>カノウ</t>
    </rPh>
    <rPh sb="2" eb="5">
      <t>ヨウノスケ</t>
    </rPh>
    <phoneticPr fontId="1"/>
  </si>
  <si>
    <t>西脇京子</t>
    <rPh sb="0" eb="2">
      <t>ニシワキ</t>
    </rPh>
    <rPh sb="2" eb="4">
      <t>キョウコ</t>
    </rPh>
    <phoneticPr fontId="1"/>
  </si>
  <si>
    <t>森流星</t>
    <rPh sb="0" eb="1">
      <t>モリ</t>
    </rPh>
    <rPh sb="1" eb="3">
      <t>リュウセイ</t>
    </rPh>
    <phoneticPr fontId="1"/>
  </si>
  <si>
    <t>川戸康嗣</t>
    <rPh sb="0" eb="2">
      <t>カワド</t>
    </rPh>
    <rPh sb="2" eb="4">
      <t>ヤスジ</t>
    </rPh>
    <phoneticPr fontId="1"/>
  </si>
  <si>
    <t>望月亮祐</t>
    <rPh sb="0" eb="2">
      <t>モチヅキ</t>
    </rPh>
    <rPh sb="2" eb="4">
      <t>リョウスケ</t>
    </rPh>
    <phoneticPr fontId="1"/>
  </si>
  <si>
    <t>長安豊</t>
    <rPh sb="0" eb="2">
      <t>ナガヤス</t>
    </rPh>
    <rPh sb="2" eb="3">
      <t>ユタカ</t>
    </rPh>
    <phoneticPr fontId="1"/>
  </si>
  <si>
    <t>伊東信久</t>
    <rPh sb="0" eb="2">
      <t>イトウ</t>
    </rPh>
    <rPh sb="2" eb="4">
      <t>ノブヒサ</t>
    </rPh>
    <phoneticPr fontId="1"/>
  </si>
  <si>
    <t>盛山正仁</t>
    <rPh sb="0" eb="2">
      <t>モリヤマ</t>
    </rPh>
    <rPh sb="2" eb="4">
      <t>マサヒト</t>
    </rPh>
    <phoneticPr fontId="1"/>
  </si>
  <si>
    <t>一谷勇一郎</t>
    <rPh sb="0" eb="2">
      <t>イチタニ</t>
    </rPh>
    <rPh sb="2" eb="5">
      <t>ユウイチロウ</t>
    </rPh>
    <phoneticPr fontId="1"/>
  </si>
  <si>
    <t>木原攻仁哉</t>
    <rPh sb="0" eb="2">
      <t>キハラ</t>
    </rPh>
    <rPh sb="2" eb="3">
      <t>セ</t>
    </rPh>
    <rPh sb="3" eb="4">
      <t>ジン</t>
    </rPh>
    <rPh sb="4" eb="5">
      <t>ハジメ</t>
    </rPh>
    <phoneticPr fontId="1"/>
  </si>
  <si>
    <t>高橋進吾</t>
    <rPh sb="0" eb="2">
      <t>タカハシ</t>
    </rPh>
    <rPh sb="2" eb="4">
      <t>シンゴ</t>
    </rPh>
    <phoneticPr fontId="1"/>
  </si>
  <si>
    <t>宮野鶴生</t>
    <rPh sb="0" eb="2">
      <t>ミヤノ</t>
    </rPh>
    <rPh sb="2" eb="3">
      <t>ツル</t>
    </rPh>
    <rPh sb="3" eb="4">
      <t>イ</t>
    </rPh>
    <phoneticPr fontId="1"/>
  </si>
  <si>
    <t>赤田勝紀</t>
    <rPh sb="0" eb="2">
      <t>アカダ</t>
    </rPh>
    <rPh sb="2" eb="3">
      <t>カツ</t>
    </rPh>
    <rPh sb="3" eb="4">
      <t>キ</t>
    </rPh>
    <phoneticPr fontId="1"/>
  </si>
  <si>
    <t>和田有一朗</t>
    <rPh sb="0" eb="2">
      <t>ワダ</t>
    </rPh>
    <rPh sb="2" eb="3">
      <t>タモツ</t>
    </rPh>
    <rPh sb="3" eb="5">
      <t>イチロウ</t>
    </rPh>
    <phoneticPr fontId="1"/>
  </si>
  <si>
    <t>佐藤秦樹</t>
    <rPh sb="0" eb="2">
      <t>サトウ</t>
    </rPh>
    <rPh sb="2" eb="3">
      <t>ハタ</t>
    </rPh>
    <rPh sb="3" eb="4">
      <t>イツキ</t>
    </rPh>
    <phoneticPr fontId="1"/>
  </si>
  <si>
    <t>今泉真緒</t>
    <rPh sb="0" eb="2">
      <t>イマイズミ</t>
    </rPh>
    <rPh sb="2" eb="4">
      <t>マオ</t>
    </rPh>
    <phoneticPr fontId="1"/>
  </si>
  <si>
    <t>赤木正幸</t>
    <rPh sb="0" eb="2">
      <t>アカギ</t>
    </rPh>
    <rPh sb="2" eb="4">
      <t>マサユキ</t>
    </rPh>
    <phoneticPr fontId="1"/>
  </si>
  <si>
    <t>遠藤良太</t>
    <rPh sb="0" eb="2">
      <t>エンドウ</t>
    </rPh>
    <rPh sb="2" eb="4">
      <t>リョウタ</t>
    </rPh>
    <phoneticPr fontId="1"/>
  </si>
  <si>
    <t>安田真理</t>
    <rPh sb="0" eb="2">
      <t>ヤスダ</t>
    </rPh>
    <rPh sb="2" eb="4">
      <t>マリ</t>
    </rPh>
    <phoneticPr fontId="1"/>
  </si>
  <si>
    <t>小村潤</t>
    <rPh sb="0" eb="1">
      <t>ショウ</t>
    </rPh>
    <rPh sb="1" eb="2">
      <t>ムラ</t>
    </rPh>
    <rPh sb="2" eb="3">
      <t>ジュン</t>
    </rPh>
    <phoneticPr fontId="1"/>
  </si>
  <si>
    <t>辻恵</t>
    <rPh sb="0" eb="1">
      <t>ツジ</t>
    </rPh>
    <rPh sb="1" eb="2">
      <t>メグミ</t>
    </rPh>
    <phoneticPr fontId="1"/>
  </si>
  <si>
    <t>福原由加利</t>
    <rPh sb="0" eb="2">
      <t>フクハラ</t>
    </rPh>
    <rPh sb="2" eb="4">
      <t>ユカ</t>
    </rPh>
    <rPh sb="4" eb="5">
      <t>リ</t>
    </rPh>
    <phoneticPr fontId="1"/>
  </si>
  <si>
    <t>隠樹圭子</t>
    <rPh sb="0" eb="1">
      <t>カク</t>
    </rPh>
    <rPh sb="1" eb="2">
      <t>キ</t>
    </rPh>
    <rPh sb="2" eb="4">
      <t>ケイコ</t>
    </rPh>
    <phoneticPr fontId="1"/>
  </si>
  <si>
    <t>堀井健智</t>
    <rPh sb="0" eb="2">
      <t>ホリイ</t>
    </rPh>
    <rPh sb="2" eb="3">
      <t>ケン</t>
    </rPh>
    <rPh sb="3" eb="4">
      <t>サトシ</t>
    </rPh>
    <phoneticPr fontId="1"/>
  </si>
  <si>
    <t>太田清幸</t>
    <rPh sb="0" eb="2">
      <t>オオタ</t>
    </rPh>
    <rPh sb="2" eb="4">
      <t>キヨユキ</t>
    </rPh>
    <phoneticPr fontId="1"/>
  </si>
  <si>
    <t>住吉寛紀</t>
    <rPh sb="0" eb="2">
      <t>スミヨシ</t>
    </rPh>
    <rPh sb="2" eb="3">
      <t>ヒロシ</t>
    </rPh>
    <rPh sb="3" eb="4">
      <t>キ</t>
    </rPh>
    <phoneticPr fontId="1"/>
  </si>
  <si>
    <t>酒井孝典</t>
    <rPh sb="0" eb="2">
      <t>サカイ</t>
    </rPh>
    <rPh sb="2" eb="4">
      <t>タカノリ</t>
    </rPh>
    <phoneticPr fontId="1"/>
  </si>
  <si>
    <t>斎藤アレックス</t>
    <rPh sb="0" eb="2">
      <t>サイトウ</t>
    </rPh>
    <phoneticPr fontId="1"/>
  </si>
  <si>
    <t>日高千穂</t>
    <rPh sb="0" eb="2">
      <t>ヒダカ</t>
    </rPh>
    <rPh sb="2" eb="4">
      <t>チホ</t>
    </rPh>
    <phoneticPr fontId="1"/>
  </si>
  <si>
    <t>佐藤耕平</t>
    <rPh sb="0" eb="2">
      <t>サトウ</t>
    </rPh>
    <rPh sb="2" eb="4">
      <t>コウヘイ</t>
    </rPh>
    <phoneticPr fontId="1"/>
  </si>
  <si>
    <t>直山仁</t>
    <rPh sb="0" eb="1">
      <t>ナオ</t>
    </rPh>
    <rPh sb="1" eb="2">
      <t>ヤマ</t>
    </rPh>
    <rPh sb="2" eb="3">
      <t>ジン</t>
    </rPh>
    <phoneticPr fontId="1"/>
  </si>
  <si>
    <t>高井崇志</t>
    <rPh sb="0" eb="2">
      <t>タカイ</t>
    </rPh>
    <rPh sb="2" eb="4">
      <t>タカシ</t>
    </rPh>
    <phoneticPr fontId="1"/>
  </si>
  <si>
    <t>山田いずみ</t>
    <rPh sb="0" eb="2">
      <t>ヤマダ</t>
    </rPh>
    <phoneticPr fontId="1"/>
  </si>
  <si>
    <t>川崎秀人</t>
    <rPh sb="0" eb="2">
      <t>カワサキ</t>
    </rPh>
    <rPh sb="2" eb="4">
      <t>ヒデト</t>
    </rPh>
    <phoneticPr fontId="1"/>
  </si>
  <si>
    <t>石原正敬</t>
    <rPh sb="0" eb="2">
      <t>イシハラ</t>
    </rPh>
    <rPh sb="2" eb="3">
      <t>タダ</t>
    </rPh>
    <rPh sb="3" eb="4">
      <t>ウヤマ</t>
    </rPh>
    <phoneticPr fontId="1"/>
  </si>
  <si>
    <t>鈴木英敬</t>
    <rPh sb="0" eb="2">
      <t>スズキ</t>
    </rPh>
    <rPh sb="2" eb="3">
      <t>エイ</t>
    </rPh>
    <rPh sb="3" eb="4">
      <t>ケイ</t>
    </rPh>
    <phoneticPr fontId="1"/>
  </si>
  <si>
    <t>坊農秀治</t>
    <rPh sb="0" eb="2">
      <t>ボウノ</t>
    </rPh>
    <rPh sb="2" eb="4">
      <t>ヒデジ</t>
    </rPh>
    <phoneticPr fontId="1"/>
  </si>
  <si>
    <t>中川民英</t>
    <rPh sb="0" eb="2">
      <t>ナカガワ</t>
    </rPh>
    <rPh sb="2" eb="3">
      <t>タミ</t>
    </rPh>
    <rPh sb="3" eb="4">
      <t>ヒデ</t>
    </rPh>
    <phoneticPr fontId="1"/>
  </si>
  <si>
    <t>門田節代</t>
    <rPh sb="0" eb="2">
      <t>カドタ</t>
    </rPh>
    <rPh sb="2" eb="4">
      <t>セツヨ</t>
    </rPh>
    <phoneticPr fontId="1"/>
  </si>
  <si>
    <t>中川貴元</t>
    <rPh sb="0" eb="2">
      <t>ナカガワ</t>
    </rPh>
    <rPh sb="2" eb="3">
      <t>タカシ</t>
    </rPh>
    <rPh sb="3" eb="4">
      <t>モト</t>
    </rPh>
    <phoneticPr fontId="1"/>
  </si>
  <si>
    <t>中田千代</t>
    <rPh sb="0" eb="2">
      <t>ナカタ</t>
    </rPh>
    <rPh sb="2" eb="4">
      <t>チヨ</t>
    </rPh>
    <phoneticPr fontId="1"/>
  </si>
  <si>
    <t>西川厚志</t>
    <rPh sb="0" eb="2">
      <t>ニシカワ</t>
    </rPh>
    <rPh sb="2" eb="3">
      <t>アツシ</t>
    </rPh>
    <rPh sb="3" eb="4">
      <t>ココロザシ</t>
    </rPh>
    <phoneticPr fontId="1"/>
  </si>
  <si>
    <t>岬麻紀</t>
    <rPh sb="0" eb="1">
      <t>ミサキ</t>
    </rPh>
    <rPh sb="1" eb="3">
      <t>マキ</t>
    </rPh>
    <phoneticPr fontId="1"/>
  </si>
  <si>
    <t>松田功</t>
    <rPh sb="0" eb="2">
      <t>マツダ</t>
    </rPh>
    <rPh sb="2" eb="3">
      <t>イサオ</t>
    </rPh>
    <phoneticPr fontId="1"/>
  </si>
  <si>
    <t>内田謙</t>
    <rPh sb="0" eb="2">
      <t>ウチダ</t>
    </rPh>
    <rPh sb="2" eb="3">
      <t>ケン</t>
    </rPh>
    <phoneticPr fontId="1"/>
  </si>
  <si>
    <t>森本和義</t>
    <rPh sb="0" eb="2">
      <t>モリモト</t>
    </rPh>
    <rPh sb="2" eb="4">
      <t>カズヨシ</t>
    </rPh>
    <phoneticPr fontId="1"/>
  </si>
  <si>
    <t>須山初美</t>
    <rPh sb="0" eb="2">
      <t>スヤマ</t>
    </rPh>
    <rPh sb="2" eb="4">
      <t>ハツミ</t>
    </rPh>
    <phoneticPr fontId="1"/>
  </si>
  <si>
    <t>藤原規真</t>
    <rPh sb="0" eb="2">
      <t>フジワラ</t>
    </rPh>
    <rPh sb="2" eb="3">
      <t>ノリ</t>
    </rPh>
    <rPh sb="3" eb="4">
      <t>マコト</t>
    </rPh>
    <phoneticPr fontId="1"/>
  </si>
  <si>
    <t>石井拓</t>
    <rPh sb="0" eb="2">
      <t>イシイ</t>
    </rPh>
    <rPh sb="2" eb="3">
      <t>タク</t>
    </rPh>
    <phoneticPr fontId="1"/>
  </si>
  <si>
    <t>菅谷竜</t>
    <rPh sb="0" eb="2">
      <t>スガヤ</t>
    </rPh>
    <rPh sb="2" eb="3">
      <t>リュウ</t>
    </rPh>
    <phoneticPr fontId="1"/>
  </si>
  <si>
    <t>遠藤行洋</t>
    <rPh sb="0" eb="2">
      <t>エンドウ</t>
    </rPh>
    <rPh sb="2" eb="3">
      <t>イ</t>
    </rPh>
    <rPh sb="3" eb="4">
      <t>ヨウ</t>
    </rPh>
    <phoneticPr fontId="1"/>
  </si>
  <si>
    <t>高橋美穂</t>
    <rPh sb="0" eb="2">
      <t>タカハシ</t>
    </rPh>
    <rPh sb="2" eb="4">
      <t>ミホ</t>
    </rPh>
    <phoneticPr fontId="1"/>
  </si>
  <si>
    <t>福村隆</t>
    <rPh sb="0" eb="2">
      <t>フクムラ</t>
    </rPh>
    <rPh sb="2" eb="3">
      <t>タカシ</t>
    </rPh>
    <phoneticPr fontId="1"/>
  </si>
  <si>
    <t>山口祐樹</t>
    <rPh sb="0" eb="2">
      <t>ヤマグチ</t>
    </rPh>
    <rPh sb="2" eb="4">
      <t>ユウキ</t>
    </rPh>
    <phoneticPr fontId="1"/>
  </si>
  <si>
    <t>深沢陽一</t>
    <rPh sb="0" eb="2">
      <t>フカザワ</t>
    </rPh>
    <rPh sb="2" eb="4">
      <t>ヨウイチ</t>
    </rPh>
    <phoneticPr fontId="1"/>
  </si>
  <si>
    <t>中村憲一</t>
    <rPh sb="0" eb="2">
      <t>ナカムラ</t>
    </rPh>
    <rPh sb="2" eb="4">
      <t>ケンイチ</t>
    </rPh>
    <phoneticPr fontId="1"/>
  </si>
  <si>
    <t>小野範和</t>
    <rPh sb="0" eb="2">
      <t>オノ</t>
    </rPh>
    <rPh sb="2" eb="4">
      <t>ノリカズ</t>
    </rPh>
    <phoneticPr fontId="1"/>
  </si>
  <si>
    <t>千田光</t>
    <rPh sb="0" eb="2">
      <t>センダ</t>
    </rPh>
    <rPh sb="2" eb="3">
      <t>ヒカリ</t>
    </rPh>
    <phoneticPr fontId="1"/>
  </si>
  <si>
    <t>山下洸棋</t>
    <rPh sb="0" eb="2">
      <t>ヤマシタ</t>
    </rPh>
    <rPh sb="2" eb="3">
      <t>コウ</t>
    </rPh>
    <rPh sb="3" eb="4">
      <t>キ</t>
    </rPh>
    <phoneticPr fontId="1"/>
  </si>
  <si>
    <t>川本慧佑</t>
    <rPh sb="0" eb="2">
      <t>カワモト</t>
    </rPh>
    <rPh sb="2" eb="3">
      <t>スイ</t>
    </rPh>
    <phoneticPr fontId="1"/>
  </si>
  <si>
    <t>山越徹</t>
    <rPh sb="0" eb="2">
      <t>ヤマゴ</t>
    </rPh>
    <rPh sb="2" eb="3">
      <t>トオル</t>
    </rPh>
    <phoneticPr fontId="1"/>
  </si>
  <si>
    <t>土田正光</t>
    <rPh sb="0" eb="2">
      <t>ツチダ</t>
    </rPh>
    <rPh sb="2" eb="4">
      <t>マサミツ</t>
    </rPh>
    <phoneticPr fontId="1"/>
  </si>
  <si>
    <t>三尾圭司</t>
    <rPh sb="0" eb="2">
      <t>ミオ</t>
    </rPh>
    <rPh sb="2" eb="4">
      <t>ケイジ</t>
    </rPh>
    <phoneticPr fontId="1"/>
  </si>
  <si>
    <t>大谷由里子</t>
    <rPh sb="0" eb="2">
      <t>オオタニ</t>
    </rPh>
    <rPh sb="2" eb="5">
      <t>ユリコ</t>
    </rPh>
    <phoneticPr fontId="1"/>
  </si>
  <si>
    <t>佐伯哲也</t>
    <rPh sb="0" eb="2">
      <t>サエキ</t>
    </rPh>
    <rPh sb="2" eb="4">
      <t>テツヤ</t>
    </rPh>
    <phoneticPr fontId="1"/>
  </si>
  <si>
    <t>今井瑠々</t>
    <rPh sb="0" eb="2">
      <t>イマイ</t>
    </rPh>
    <rPh sb="2" eb="4">
      <t>ルル</t>
    </rPh>
    <phoneticPr fontId="1"/>
  </si>
  <si>
    <t>山田良司</t>
    <rPh sb="0" eb="2">
      <t>ヤマダ</t>
    </rPh>
    <rPh sb="2" eb="4">
      <t>リョウジ</t>
    </rPh>
    <phoneticPr fontId="1"/>
  </si>
  <si>
    <t>若林健太</t>
    <rPh sb="0" eb="2">
      <t>ワカバヤシ</t>
    </rPh>
    <rPh sb="2" eb="4">
      <t>ケンタ</t>
    </rPh>
    <phoneticPr fontId="1"/>
  </si>
  <si>
    <t>神津健</t>
    <rPh sb="0" eb="2">
      <t>カミツ</t>
    </rPh>
    <rPh sb="2" eb="3">
      <t>ケン</t>
    </rPh>
    <phoneticPr fontId="1"/>
  </si>
  <si>
    <t>池高生</t>
    <rPh sb="0" eb="1">
      <t>イケ</t>
    </rPh>
    <rPh sb="1" eb="2">
      <t>タカ</t>
    </rPh>
    <rPh sb="2" eb="3">
      <t>イ</t>
    </rPh>
    <phoneticPr fontId="1"/>
  </si>
  <si>
    <t>長瀬由希子</t>
    <rPh sb="0" eb="2">
      <t>ナガセ</t>
    </rPh>
    <rPh sb="2" eb="5">
      <t>ユキコ</t>
    </rPh>
    <phoneticPr fontId="1"/>
  </si>
  <si>
    <t>辺見信介</t>
    <rPh sb="0" eb="2">
      <t>ヘンミ</t>
    </rPh>
    <rPh sb="2" eb="4">
      <t>ノブスケ</t>
    </rPh>
    <phoneticPr fontId="1"/>
  </si>
  <si>
    <t>市来伴子</t>
    <rPh sb="0" eb="2">
      <t>イチキ</t>
    </rPh>
    <rPh sb="2" eb="4">
      <t>トモコ</t>
    </rPh>
    <phoneticPr fontId="1"/>
  </si>
  <si>
    <t>西尾政英</t>
    <rPh sb="0" eb="2">
      <t>ニシオ</t>
    </rPh>
    <rPh sb="2" eb="4">
      <t>マサヒデ</t>
    </rPh>
    <phoneticPr fontId="1"/>
  </si>
  <si>
    <t>上田英俊</t>
    <rPh sb="0" eb="2">
      <t>ウエダ</t>
    </rPh>
    <rPh sb="2" eb="4">
      <t>ヒデトシ</t>
    </rPh>
    <phoneticPr fontId="1"/>
  </si>
  <si>
    <t>越川康晴</t>
    <rPh sb="0" eb="2">
      <t>コエカワ</t>
    </rPh>
    <rPh sb="2" eb="3">
      <t>ヤスシ</t>
    </rPh>
    <rPh sb="3" eb="4">
      <t>ハ</t>
    </rPh>
    <phoneticPr fontId="1"/>
  </si>
  <si>
    <t>小森卓郎</t>
    <rPh sb="0" eb="2">
      <t>コモリ</t>
    </rPh>
    <rPh sb="2" eb="4">
      <t>タクロウ</t>
    </rPh>
    <phoneticPr fontId="1"/>
  </si>
  <si>
    <t>荒井淳志</t>
    <rPh sb="0" eb="2">
      <t>アライ</t>
    </rPh>
    <rPh sb="2" eb="4">
      <t>アツシ</t>
    </rPh>
    <phoneticPr fontId="1"/>
  </si>
  <si>
    <t>亀田良典</t>
    <rPh sb="0" eb="2">
      <t>カメダ</t>
    </rPh>
    <rPh sb="2" eb="3">
      <t>ヨ</t>
    </rPh>
    <phoneticPr fontId="1"/>
  </si>
  <si>
    <t>小林誠</t>
    <rPh sb="0" eb="2">
      <t>コバヤシ</t>
    </rPh>
    <rPh sb="2" eb="3">
      <t>マコト</t>
    </rPh>
    <phoneticPr fontId="1"/>
  </si>
  <si>
    <t>坂本浩</t>
    <rPh sb="0" eb="2">
      <t>サカモト</t>
    </rPh>
    <rPh sb="2" eb="3">
      <t>ヒロシ</t>
    </rPh>
    <phoneticPr fontId="1"/>
  </si>
  <si>
    <t>野田富久</t>
    <rPh sb="0" eb="2">
      <t>ノダ</t>
    </rPh>
    <rPh sb="2" eb="4">
      <t>トミヒサ</t>
    </rPh>
    <phoneticPr fontId="1"/>
  </si>
  <si>
    <t>塚田一郎</t>
    <rPh sb="0" eb="2">
      <t>ツカダ</t>
    </rPh>
    <rPh sb="2" eb="4">
      <t>イチロウ</t>
    </rPh>
    <phoneticPr fontId="1"/>
  </si>
  <si>
    <t>平あや子</t>
    <rPh sb="0" eb="1">
      <t>タイ</t>
    </rPh>
    <rPh sb="3" eb="4">
      <t>コ</t>
    </rPh>
    <phoneticPr fontId="1"/>
  </si>
  <si>
    <t>高倉栄</t>
    <rPh sb="0" eb="2">
      <t>タカクラ</t>
    </rPh>
    <rPh sb="2" eb="3">
      <t>サカエ</t>
    </rPh>
    <phoneticPr fontId="1"/>
  </si>
  <si>
    <t>国定勇人</t>
    <rPh sb="0" eb="2">
      <t>クニサダ</t>
    </rPh>
    <rPh sb="2" eb="4">
      <t>ハヤト</t>
    </rPh>
    <phoneticPr fontId="1"/>
  </si>
  <si>
    <t>森民夫</t>
    <rPh sb="0" eb="1">
      <t>モリ</t>
    </rPh>
    <rPh sb="1" eb="3">
      <t>タミオ</t>
    </rPh>
    <phoneticPr fontId="1"/>
  </si>
  <si>
    <t>米山隆一</t>
    <rPh sb="0" eb="2">
      <t>ヨネヤマ</t>
    </rPh>
    <rPh sb="2" eb="4">
      <t>タカイチ</t>
    </rPh>
    <phoneticPr fontId="1"/>
  </si>
  <si>
    <t>浅川義治</t>
    <rPh sb="0" eb="2">
      <t>アサカワ</t>
    </rPh>
    <rPh sb="2" eb="4">
      <t>ヨシハル</t>
    </rPh>
    <phoneticPr fontId="1"/>
  </si>
  <si>
    <t>岡本英子</t>
    <rPh sb="0" eb="2">
      <t>オカモト</t>
    </rPh>
    <rPh sb="2" eb="4">
      <t>ヒデコ</t>
    </rPh>
    <phoneticPr fontId="1"/>
  </si>
  <si>
    <t>中西健治</t>
    <rPh sb="0" eb="2">
      <t>ナカニシ</t>
    </rPh>
    <rPh sb="2" eb="4">
      <t>ケンジ</t>
    </rPh>
    <phoneticPr fontId="1"/>
  </si>
  <si>
    <t>小林丈人</t>
    <rPh sb="0" eb="2">
      <t>コバヤシ</t>
    </rPh>
    <rPh sb="2" eb="3">
      <t>タケ</t>
    </rPh>
    <rPh sb="3" eb="4">
      <t>ヒト</t>
    </rPh>
    <phoneticPr fontId="1"/>
  </si>
  <si>
    <t>木佐木忠晶</t>
    <rPh sb="0" eb="3">
      <t>キサキ</t>
    </rPh>
    <rPh sb="3" eb="4">
      <t>チュウ</t>
    </rPh>
    <rPh sb="4" eb="5">
      <t>アキラ</t>
    </rPh>
    <phoneticPr fontId="1"/>
  </si>
  <si>
    <t>藤村晃子</t>
    <rPh sb="0" eb="2">
      <t>フジムラ</t>
    </rPh>
    <rPh sb="2" eb="3">
      <t>コウ</t>
    </rPh>
    <rPh sb="3" eb="4">
      <t>コ</t>
    </rPh>
    <phoneticPr fontId="1"/>
  </si>
  <si>
    <t>高谷清彦</t>
    <rPh sb="0" eb="2">
      <t>タカタニ</t>
    </rPh>
    <rPh sb="2" eb="4">
      <t>キヨヒコ</t>
    </rPh>
    <phoneticPr fontId="1"/>
  </si>
  <si>
    <t>大西恒樹</t>
    <rPh sb="0" eb="2">
      <t>オオニシ</t>
    </rPh>
    <rPh sb="2" eb="4">
      <t>ツネキ</t>
    </rPh>
    <phoneticPr fontId="1"/>
  </si>
  <si>
    <t>山崎誠</t>
    <rPh sb="0" eb="2">
      <t>ヤマザキ</t>
    </rPh>
    <rPh sb="2" eb="3">
      <t>マコト</t>
    </rPh>
    <phoneticPr fontId="1"/>
  </si>
  <si>
    <t>古川直季</t>
    <rPh sb="0" eb="2">
      <t>フルカワ</t>
    </rPh>
    <rPh sb="2" eb="3">
      <t>スナオ</t>
    </rPh>
    <rPh sb="3" eb="4">
      <t>キ</t>
    </rPh>
    <phoneticPr fontId="1"/>
  </si>
  <si>
    <t>吉田大成</t>
    <rPh sb="0" eb="2">
      <t>ヨシダ</t>
    </rPh>
    <rPh sb="2" eb="4">
      <t>タイセイ</t>
    </rPh>
    <phoneticPr fontId="1"/>
  </si>
  <si>
    <t>金村龍那</t>
    <rPh sb="0" eb="2">
      <t>カナムラ</t>
    </rPh>
    <rPh sb="2" eb="3">
      <t>リュウ</t>
    </rPh>
    <rPh sb="3" eb="4">
      <t>ナ</t>
    </rPh>
    <phoneticPr fontId="1"/>
  </si>
  <si>
    <t>鈴木敦</t>
    <rPh sb="0" eb="2">
      <t>スズキ</t>
    </rPh>
    <rPh sb="2" eb="3">
      <t>アツシ</t>
    </rPh>
    <phoneticPr fontId="1"/>
  </si>
  <si>
    <t>林伸明</t>
    <rPh sb="0" eb="1">
      <t>ハヤシ</t>
    </rPh>
    <rPh sb="1" eb="3">
      <t>ノブアキ</t>
    </rPh>
    <phoneticPr fontId="1"/>
  </si>
  <si>
    <t>水戸将史</t>
    <rPh sb="0" eb="2">
      <t>ミト</t>
    </rPh>
    <rPh sb="2" eb="3">
      <t>マサル</t>
    </rPh>
    <phoneticPr fontId="1"/>
  </si>
  <si>
    <t>長友克洋</t>
    <rPh sb="0" eb="2">
      <t>ナガトモ</t>
    </rPh>
    <rPh sb="2" eb="4">
      <t>カツヒロ</t>
    </rPh>
    <phoneticPr fontId="1"/>
  </si>
  <si>
    <t>渡辺麻里子</t>
    <rPh sb="0" eb="2">
      <t>ワタナベ</t>
    </rPh>
    <rPh sb="2" eb="5">
      <t>マリコ</t>
    </rPh>
    <phoneticPr fontId="1"/>
  </si>
  <si>
    <t>山田正</t>
    <rPh sb="0" eb="2">
      <t>ヤマダ</t>
    </rPh>
    <rPh sb="2" eb="3">
      <t>タダ</t>
    </rPh>
    <phoneticPr fontId="1"/>
  </si>
  <si>
    <t>横田光弘</t>
    <rPh sb="0" eb="2">
      <t>ヨコタ</t>
    </rPh>
    <rPh sb="2" eb="4">
      <t>ミツヒロ</t>
    </rPh>
    <phoneticPr fontId="1"/>
  </si>
  <si>
    <t>小林悟</t>
    <rPh sb="0" eb="2">
      <t>コバヤシ</t>
    </rPh>
    <rPh sb="2" eb="3">
      <t>サトル</t>
    </rPh>
    <phoneticPr fontId="1"/>
  </si>
  <si>
    <t>高橋祐介</t>
    <rPh sb="0" eb="2">
      <t>タカハシ</t>
    </rPh>
    <rPh sb="2" eb="4">
      <t>ユウスケ</t>
    </rPh>
    <phoneticPr fontId="1"/>
  </si>
  <si>
    <t>山崎泉</t>
    <rPh sb="0" eb="2">
      <t>ヤマサキ</t>
    </rPh>
    <rPh sb="2" eb="3">
      <t>イズミ</t>
    </rPh>
    <phoneticPr fontId="1"/>
  </si>
  <si>
    <t>荒井優</t>
    <rPh sb="0" eb="2">
      <t>アライ</t>
    </rPh>
    <rPh sb="2" eb="3">
      <t>ユウ</t>
    </rPh>
    <phoneticPr fontId="1"/>
  </si>
  <si>
    <t>維新(北海道2)</t>
    <rPh sb="0" eb="2">
      <t>イシン</t>
    </rPh>
    <rPh sb="3" eb="6">
      <t>ホッカイドウ</t>
    </rPh>
    <phoneticPr fontId="1"/>
  </si>
  <si>
    <t>大築紅葉</t>
    <rPh sb="0" eb="1">
      <t>オオ</t>
    </rPh>
    <rPh sb="1" eb="2">
      <t>チク</t>
    </rPh>
    <rPh sb="2" eb="4">
      <t>コウヨウ</t>
    </rPh>
    <phoneticPr fontId="1"/>
  </si>
  <si>
    <t>橋本美香</t>
    <rPh sb="0" eb="2">
      <t>ハシモト</t>
    </rPh>
    <rPh sb="2" eb="4">
      <t>ミカ</t>
    </rPh>
    <phoneticPr fontId="1"/>
  </si>
  <si>
    <t>大津伸太郎</t>
    <rPh sb="0" eb="2">
      <t>オオツ</t>
    </rPh>
    <rPh sb="2" eb="3">
      <t>ノ</t>
    </rPh>
    <rPh sb="3" eb="5">
      <t>タロウ</t>
    </rPh>
    <phoneticPr fontId="1"/>
  </si>
  <si>
    <t>東国幹</t>
    <rPh sb="0" eb="1">
      <t>ヒガシ</t>
    </rPh>
    <rPh sb="1" eb="2">
      <t>クニ</t>
    </rPh>
    <rPh sb="2" eb="3">
      <t>ミキ</t>
    </rPh>
    <phoneticPr fontId="1"/>
  </si>
  <si>
    <t>西川将人</t>
    <rPh sb="0" eb="2">
      <t>ニシカワ</t>
    </rPh>
    <rPh sb="2" eb="4">
      <t>マサト</t>
    </rPh>
    <phoneticPr fontId="1"/>
  </si>
  <si>
    <t>斉藤忠行</t>
    <rPh sb="0" eb="2">
      <t>サイトウ</t>
    </rPh>
    <rPh sb="2" eb="3">
      <t>タダシ</t>
    </rPh>
    <rPh sb="3" eb="4">
      <t>イ</t>
    </rPh>
    <phoneticPr fontId="1"/>
  </si>
  <si>
    <t>篠田奈保子</t>
    <rPh sb="0" eb="2">
      <t>シノダ</t>
    </rPh>
    <rPh sb="2" eb="5">
      <t>ナオコ</t>
    </rPh>
    <phoneticPr fontId="1"/>
  </si>
  <si>
    <t>川原田英世</t>
    <rPh sb="0" eb="3">
      <t>カワラダ</t>
    </rPh>
    <rPh sb="3" eb="5">
      <t>ヒデヨ</t>
    </rPh>
    <phoneticPr fontId="1"/>
  </si>
  <si>
    <t>江渡聡徳</t>
    <rPh sb="0" eb="2">
      <t>エワタリ</t>
    </rPh>
    <rPh sb="2" eb="3">
      <t>サトシ</t>
    </rPh>
    <rPh sb="3" eb="4">
      <t>トク</t>
    </rPh>
    <phoneticPr fontId="1"/>
  </si>
  <si>
    <t>斎藤美緒</t>
    <rPh sb="0" eb="2">
      <t>サイトウ</t>
    </rPh>
    <rPh sb="2" eb="4">
      <t>ミオ</t>
    </rPh>
    <phoneticPr fontId="1"/>
  </si>
  <si>
    <t>神田潤一</t>
    <rPh sb="0" eb="2">
      <t>カンダ</t>
    </rPh>
    <rPh sb="2" eb="4">
      <t>ジュンイチ</t>
    </rPh>
    <phoneticPr fontId="1"/>
  </si>
  <si>
    <t>高畑紀子</t>
    <rPh sb="0" eb="2">
      <t>タカハタ</t>
    </rPh>
    <rPh sb="2" eb="4">
      <t>ノリコ</t>
    </rPh>
    <phoneticPr fontId="1"/>
  </si>
  <si>
    <t>田端深雪</t>
    <rPh sb="0" eb="2">
      <t>タバタ</t>
    </rPh>
    <rPh sb="2" eb="3">
      <t>フカ</t>
    </rPh>
    <rPh sb="3" eb="4">
      <t>ユキ</t>
    </rPh>
    <phoneticPr fontId="1"/>
  </si>
  <si>
    <t>大林正英</t>
    <rPh sb="0" eb="2">
      <t>オオバヤシ</t>
    </rPh>
    <rPh sb="2" eb="3">
      <t>タダ</t>
    </rPh>
    <phoneticPr fontId="1"/>
  </si>
  <si>
    <t>荒川順子</t>
    <rPh sb="0" eb="2">
      <t>アラカワ</t>
    </rPh>
    <rPh sb="2" eb="4">
      <t>ジュンコ</t>
    </rPh>
    <phoneticPr fontId="1"/>
  </si>
  <si>
    <t>春藤沙弥香</t>
    <rPh sb="0" eb="2">
      <t>シュンドウ</t>
    </rPh>
    <rPh sb="2" eb="5">
      <t>サヤカ</t>
    </rPh>
    <phoneticPr fontId="1"/>
  </si>
  <si>
    <t>大草芳江</t>
    <rPh sb="0" eb="2">
      <t>オオクサ</t>
    </rPh>
    <rPh sb="2" eb="4">
      <t>ヨシエ</t>
    </rPh>
    <phoneticPr fontId="1"/>
  </si>
  <si>
    <t>林マリアゆき</t>
    <rPh sb="0" eb="1">
      <t>ハヤシ</t>
    </rPh>
    <phoneticPr fontId="1"/>
  </si>
  <si>
    <t>大野園子</t>
    <rPh sb="0" eb="2">
      <t>オオノ</t>
    </rPh>
    <rPh sb="2" eb="4">
      <t>ソノコ</t>
    </rPh>
    <phoneticPr fontId="1"/>
  </si>
  <si>
    <t>浅田晃司</t>
    <rPh sb="0" eb="2">
      <t>アサダ</t>
    </rPh>
    <rPh sb="2" eb="4">
      <t>コウジ</t>
    </rPh>
    <phoneticPr fontId="1"/>
  </si>
  <si>
    <t>船山由美</t>
    <rPh sb="0" eb="2">
      <t>フナヤマ</t>
    </rPh>
    <rPh sb="2" eb="4">
      <t>ユミ</t>
    </rPh>
    <phoneticPr fontId="1"/>
  </si>
  <si>
    <t>早坂敦</t>
    <rPh sb="0" eb="2">
      <t>ハヤサカ</t>
    </rPh>
    <rPh sb="2" eb="3">
      <t>アツシ</t>
    </rPh>
    <phoneticPr fontId="1"/>
  </si>
  <si>
    <t>森下千里</t>
    <rPh sb="0" eb="2">
      <t>モリシタ</t>
    </rPh>
    <rPh sb="2" eb="4">
      <t>センリ</t>
    </rPh>
    <phoneticPr fontId="1"/>
  </si>
  <si>
    <t>内藤隆司</t>
    <rPh sb="0" eb="2">
      <t>ナイトウ</t>
    </rPh>
    <rPh sb="2" eb="3">
      <t>タカシ</t>
    </rPh>
    <rPh sb="3" eb="4">
      <t>ツカサ</t>
    </rPh>
    <phoneticPr fontId="1"/>
  </si>
  <si>
    <t>寺田学</t>
    <rPh sb="0" eb="2">
      <t>テラダ</t>
    </rPh>
    <rPh sb="2" eb="3">
      <t>マナブ</t>
    </rPh>
    <phoneticPr fontId="1"/>
  </si>
  <si>
    <t>杉山彰</t>
    <rPh sb="0" eb="2">
      <t>スギヤマ</t>
    </rPh>
    <rPh sb="2" eb="3">
      <t>アキラ</t>
    </rPh>
    <phoneticPr fontId="1"/>
  </si>
  <si>
    <t>原田和広</t>
    <rPh sb="0" eb="2">
      <t>ハラダ</t>
    </rPh>
    <rPh sb="2" eb="4">
      <t>カズヒロ</t>
    </rPh>
    <phoneticPr fontId="1"/>
  </si>
  <si>
    <t>加藤健一</t>
    <rPh sb="0" eb="2">
      <t>カトウ</t>
    </rPh>
    <rPh sb="2" eb="4">
      <t>ケンイチ</t>
    </rPh>
    <phoneticPr fontId="1"/>
  </si>
  <si>
    <t>梅木威</t>
    <rPh sb="0" eb="2">
      <t>ウメキ</t>
    </rPh>
    <rPh sb="2" eb="3">
      <t>イ</t>
    </rPh>
    <phoneticPr fontId="1"/>
  </si>
  <si>
    <t>馬場雄基</t>
    <rPh sb="0" eb="2">
      <t>ババ</t>
    </rPh>
    <rPh sb="2" eb="3">
      <t>オス</t>
    </rPh>
    <rPh sb="3" eb="4">
      <t>モト</t>
    </rPh>
    <phoneticPr fontId="1"/>
  </si>
  <si>
    <t>藤田幸久</t>
    <rPh sb="0" eb="2">
      <t>フジタ</t>
    </rPh>
    <rPh sb="2" eb="4">
      <t>ユキヒサ</t>
    </rPh>
    <phoneticPr fontId="1"/>
  </si>
  <si>
    <t>梶岡博樹</t>
    <rPh sb="0" eb="2">
      <t>カジオカ</t>
    </rPh>
    <rPh sb="2" eb="4">
      <t>ヒロキ</t>
    </rPh>
    <phoneticPr fontId="1"/>
  </si>
  <si>
    <t>岸野智康</t>
    <rPh sb="0" eb="2">
      <t>キシノ</t>
    </rPh>
    <rPh sb="2" eb="4">
      <t>トモヤス</t>
    </rPh>
    <phoneticPr fontId="1"/>
  </si>
  <si>
    <t>大内久美子</t>
    <rPh sb="0" eb="2">
      <t>オオウチ</t>
    </rPh>
    <rPh sb="2" eb="5">
      <t>クミコ</t>
    </rPh>
    <phoneticPr fontId="1"/>
  </si>
  <si>
    <t>武藤優子</t>
    <rPh sb="0" eb="2">
      <t>ムトウ</t>
    </rPh>
    <rPh sb="2" eb="4">
      <t>ユウコ</t>
    </rPh>
    <phoneticPr fontId="1"/>
  </si>
  <si>
    <t>飯田美弥子</t>
    <rPh sb="0" eb="2">
      <t>イイダ</t>
    </rPh>
    <rPh sb="2" eb="5">
      <t>ミヤコ</t>
    </rPh>
    <phoneticPr fontId="1"/>
  </si>
  <si>
    <t>田村弘</t>
    <rPh sb="0" eb="2">
      <t>タムラ</t>
    </rPh>
    <rPh sb="2" eb="3">
      <t>ヒロシ</t>
    </rPh>
    <phoneticPr fontId="1"/>
  </si>
  <si>
    <t>五十嵐清</t>
    <rPh sb="0" eb="3">
      <t>イガラシ</t>
    </rPh>
    <rPh sb="3" eb="4">
      <t>キヨシ</t>
    </rPh>
    <phoneticPr fontId="1"/>
  </si>
  <si>
    <t>伊賀央</t>
    <rPh sb="0" eb="2">
      <t>イガ</t>
    </rPh>
    <rPh sb="2" eb="3">
      <t>オウ</t>
    </rPh>
    <phoneticPr fontId="1"/>
  </si>
  <si>
    <t>岡村恵子</t>
    <rPh sb="0" eb="2">
      <t>オカムラ</t>
    </rPh>
    <rPh sb="2" eb="4">
      <t>ケイコ</t>
    </rPh>
    <phoneticPr fontId="1"/>
  </si>
  <si>
    <t>中曽根康隆</t>
    <rPh sb="0" eb="3">
      <t>ナカソネ</t>
    </rPh>
    <rPh sb="3" eb="5">
      <t>ヤスタカ</t>
    </rPh>
    <phoneticPr fontId="1"/>
  </si>
  <si>
    <t>斉藤敦子</t>
    <rPh sb="0" eb="2">
      <t>サイトウ</t>
    </rPh>
    <rPh sb="2" eb="4">
      <t>アツコ</t>
    </rPh>
    <phoneticPr fontId="1"/>
  </si>
  <si>
    <t>堀越啓仁</t>
    <rPh sb="0" eb="2">
      <t>ホリコシ</t>
    </rPh>
    <rPh sb="2" eb="4">
      <t>アキヒト</t>
    </rPh>
    <phoneticPr fontId="1"/>
  </si>
  <si>
    <t>説田健二</t>
    <rPh sb="0" eb="1">
      <t>セツ</t>
    </rPh>
    <rPh sb="1" eb="2">
      <t>タ</t>
    </rPh>
    <rPh sb="2" eb="4">
      <t>ケンジ</t>
    </rPh>
    <phoneticPr fontId="1"/>
  </si>
  <si>
    <t>角倉邦良</t>
    <rPh sb="0" eb="2">
      <t>カドクラ</t>
    </rPh>
    <rPh sb="2" eb="3">
      <t>クニ</t>
    </rPh>
    <rPh sb="3" eb="4">
      <t>リョウ</t>
    </rPh>
    <phoneticPr fontId="1"/>
  </si>
  <si>
    <t>吉村豪介</t>
    <rPh sb="0" eb="2">
      <t>ヨシムラ</t>
    </rPh>
    <rPh sb="2" eb="3">
      <t>ゴウ</t>
    </rPh>
    <rPh sb="3" eb="4">
      <t>カイ</t>
    </rPh>
    <phoneticPr fontId="1"/>
  </si>
  <si>
    <t>佐藤真実</t>
    <rPh sb="0" eb="2">
      <t>サトウ</t>
    </rPh>
    <rPh sb="2" eb="4">
      <t>シンジツ</t>
    </rPh>
    <phoneticPr fontId="1"/>
  </si>
  <si>
    <t>奥田智子</t>
    <rPh sb="0" eb="2">
      <t>オクダ</t>
    </rPh>
    <rPh sb="2" eb="4">
      <t>トモコ</t>
    </rPh>
    <phoneticPr fontId="1"/>
  </si>
  <si>
    <t>高橋英明</t>
    <rPh sb="0" eb="2">
      <t>タカハシ</t>
    </rPh>
    <rPh sb="2" eb="4">
      <t>ヒデアキ</t>
    </rPh>
    <phoneticPr fontId="1"/>
  </si>
  <si>
    <t>河合悠祐</t>
    <rPh sb="0" eb="2">
      <t>カワイ</t>
    </rPh>
    <rPh sb="2" eb="4">
      <t>ユウスケ</t>
    </rPh>
    <phoneticPr fontId="1"/>
  </si>
  <si>
    <t>工藤薫</t>
    <rPh sb="0" eb="2">
      <t>クドウ</t>
    </rPh>
    <rPh sb="2" eb="3">
      <t>カオル</t>
    </rPh>
    <phoneticPr fontId="1"/>
  </si>
  <si>
    <t>浅野克彦</t>
    <rPh sb="0" eb="2">
      <t>アサノ</t>
    </rPh>
    <rPh sb="2" eb="4">
      <t>カツヒコ</t>
    </rPh>
    <phoneticPr fontId="1"/>
  </si>
  <si>
    <t>中野英幸</t>
    <rPh sb="0" eb="2">
      <t>ナカノ</t>
    </rPh>
    <rPh sb="2" eb="4">
      <t>ヒデユキ</t>
    </rPh>
    <phoneticPr fontId="1"/>
  </si>
  <si>
    <t>伊勢田享子</t>
    <rPh sb="0" eb="3">
      <t>イセタ</t>
    </rPh>
    <rPh sb="3" eb="5">
      <t>キョウコ</t>
    </rPh>
    <phoneticPr fontId="1"/>
  </si>
  <si>
    <t>山口晋</t>
    <rPh sb="0" eb="2">
      <t>ヤマグチ</t>
    </rPh>
    <rPh sb="2" eb="3">
      <t>ススム</t>
    </rPh>
    <phoneticPr fontId="1"/>
  </si>
  <si>
    <t>島田誠</t>
    <rPh sb="0" eb="2">
      <t>シマダ</t>
    </rPh>
    <rPh sb="2" eb="3">
      <t>マコト</t>
    </rPh>
    <phoneticPr fontId="1"/>
  </si>
  <si>
    <t>小山森也</t>
    <rPh sb="0" eb="2">
      <t>コヤマ</t>
    </rPh>
    <rPh sb="2" eb="3">
      <t>モリ</t>
    </rPh>
    <rPh sb="3" eb="4">
      <t>ナリ</t>
    </rPh>
    <phoneticPr fontId="1"/>
  </si>
  <si>
    <t>希望(埼玉11)</t>
    <rPh sb="0" eb="2">
      <t>キボウ</t>
    </rPh>
    <rPh sb="3" eb="5">
      <t>サイタマ</t>
    </rPh>
    <phoneticPr fontId="1"/>
  </si>
  <si>
    <t>赤岸雅治</t>
    <rPh sb="0" eb="1">
      <t>アカ</t>
    </rPh>
    <rPh sb="1" eb="2">
      <t>キシ</t>
    </rPh>
    <rPh sb="2" eb="4">
      <t>マサハル</t>
    </rPh>
    <phoneticPr fontId="1"/>
  </si>
  <si>
    <t>田村勉</t>
    <rPh sb="0" eb="2">
      <t>タムラ</t>
    </rPh>
    <rPh sb="2" eb="3">
      <t>ツトム</t>
    </rPh>
    <phoneticPr fontId="1"/>
  </si>
  <si>
    <t>高木錬太郎</t>
    <rPh sb="0" eb="2">
      <t>タカギ</t>
    </rPh>
    <rPh sb="2" eb="5">
      <t>レンタロウ</t>
    </rPh>
    <phoneticPr fontId="1"/>
  </si>
  <si>
    <t>沢田良</t>
    <rPh sb="0" eb="2">
      <t>サワダ</t>
    </rPh>
    <rPh sb="2" eb="3">
      <t>ヨ</t>
    </rPh>
    <phoneticPr fontId="1"/>
  </si>
  <si>
    <t>黒田雄</t>
    <rPh sb="0" eb="2">
      <t>クロダ</t>
    </rPh>
    <rPh sb="2" eb="3">
      <t>オス</t>
    </rPh>
    <phoneticPr fontId="1"/>
  </si>
  <si>
    <t>寺尾賢</t>
    <rPh sb="0" eb="2">
      <t>テラオ</t>
    </rPh>
    <rPh sb="2" eb="3">
      <t>カシコ</t>
    </rPh>
    <phoneticPr fontId="1"/>
  </si>
  <si>
    <t>矢崎堅太郎</t>
    <rPh sb="0" eb="2">
      <t>ヤザキ</t>
    </rPh>
    <rPh sb="2" eb="5">
      <t>ケンタロウ</t>
    </rPh>
    <phoneticPr fontId="1"/>
  </si>
  <si>
    <t>椎木保</t>
    <rPh sb="0" eb="2">
      <t>シイキ</t>
    </rPh>
    <rPh sb="2" eb="3">
      <t>タモツ</t>
    </rPh>
    <phoneticPr fontId="1"/>
  </si>
  <si>
    <t>鴇田敦</t>
    <rPh sb="0" eb="1">
      <t>トキ</t>
    </rPh>
    <rPh sb="1" eb="2">
      <t>タ</t>
    </rPh>
    <rPh sb="2" eb="3">
      <t>アツシ</t>
    </rPh>
    <phoneticPr fontId="1"/>
  </si>
  <si>
    <t>浅野史子</t>
    <rPh sb="0" eb="2">
      <t>アサノ</t>
    </rPh>
    <rPh sb="2" eb="4">
      <t>フミコ</t>
    </rPh>
    <rPh sb="3" eb="4">
      <t>コ</t>
    </rPh>
    <phoneticPr fontId="1"/>
  </si>
  <si>
    <t>藤巻健太</t>
    <rPh sb="0" eb="2">
      <t>フジマキ</t>
    </rPh>
    <rPh sb="2" eb="4">
      <t>ケンタ</t>
    </rPh>
    <phoneticPr fontId="1"/>
  </si>
  <si>
    <t>竹内千春</t>
    <rPh sb="0" eb="2">
      <t>タケウチ</t>
    </rPh>
    <rPh sb="2" eb="4">
      <t>チハル</t>
    </rPh>
    <phoneticPr fontId="1"/>
  </si>
  <si>
    <t>内山晃</t>
    <rPh sb="0" eb="2">
      <t>ウチヤマ</t>
    </rPh>
    <rPh sb="2" eb="3">
      <t>アキラ</t>
    </rPh>
    <phoneticPr fontId="1"/>
  </si>
  <si>
    <t>渡辺晋宏</t>
    <rPh sb="0" eb="2">
      <t>ワタナベ</t>
    </rPh>
    <rPh sb="2" eb="3">
      <t>ススム</t>
    </rPh>
    <rPh sb="3" eb="4">
      <t>ヒロシ</t>
    </rPh>
    <phoneticPr fontId="1"/>
  </si>
  <si>
    <t>本庄知史</t>
    <rPh sb="0" eb="2">
      <t>ホンジョウ</t>
    </rPh>
    <rPh sb="2" eb="4">
      <t>トモフミ</t>
    </rPh>
    <phoneticPr fontId="1"/>
  </si>
  <si>
    <t>宮岡進一郎</t>
    <rPh sb="0" eb="2">
      <t>ミヤオカ</t>
    </rPh>
    <rPh sb="2" eb="5">
      <t>シンイチロウ</t>
    </rPh>
    <phoneticPr fontId="1"/>
  </si>
  <si>
    <t>今留尚人</t>
    <rPh sb="0" eb="2">
      <t>イマドメ</t>
    </rPh>
    <rPh sb="2" eb="4">
      <t>ナオト</t>
    </rPh>
    <phoneticPr fontId="1"/>
  </si>
  <si>
    <t>葛原茂</t>
    <rPh sb="0" eb="2">
      <t>クズハラ</t>
    </rPh>
    <rPh sb="2" eb="3">
      <t>シゲル</t>
    </rPh>
    <phoneticPr fontId="1"/>
  </si>
  <si>
    <t>松本尚</t>
    <rPh sb="0" eb="2">
      <t>マツモト</t>
    </rPh>
    <rPh sb="2" eb="3">
      <t>ナオ</t>
    </rPh>
    <phoneticPr fontId="1"/>
  </si>
  <si>
    <t>清水聖士</t>
    <rPh sb="0" eb="2">
      <t>シミズ</t>
    </rPh>
    <rPh sb="2" eb="3">
      <t>セイ</t>
    </rPh>
    <rPh sb="3" eb="4">
      <t>サムライ</t>
    </rPh>
    <phoneticPr fontId="1"/>
  </si>
  <si>
    <t>小野泰輔</t>
    <rPh sb="0" eb="2">
      <t>オノ</t>
    </rPh>
    <rPh sb="2" eb="3">
      <t>ヤスシ</t>
    </rPh>
    <rPh sb="3" eb="4">
      <t>スケ</t>
    </rPh>
    <phoneticPr fontId="1"/>
  </si>
  <si>
    <t>北村造</t>
    <rPh sb="0" eb="2">
      <t>キタムラ</t>
    </rPh>
    <rPh sb="2" eb="3">
      <t>ヅクリ</t>
    </rPh>
    <phoneticPr fontId="1"/>
  </si>
  <si>
    <t>谷川智行</t>
    <rPh sb="0" eb="2">
      <t>タニガワ</t>
    </rPh>
    <rPh sb="2" eb="4">
      <t>トモユキ</t>
    </rPh>
    <phoneticPr fontId="1"/>
  </si>
  <si>
    <t>林智興</t>
    <rPh sb="0" eb="1">
      <t>ハヤシ</t>
    </rPh>
    <rPh sb="1" eb="2">
      <t>サトシ</t>
    </rPh>
    <rPh sb="2" eb="3">
      <t>キョウ</t>
    </rPh>
    <phoneticPr fontId="1"/>
  </si>
  <si>
    <t>田淵正文</t>
    <rPh sb="0" eb="2">
      <t>タブチ</t>
    </rPh>
    <rPh sb="2" eb="4">
      <t>マサフミ</t>
    </rPh>
    <phoneticPr fontId="1"/>
  </si>
  <si>
    <t>碓井梨恵</t>
    <rPh sb="0" eb="2">
      <t>ウスイ</t>
    </rPh>
    <rPh sb="2" eb="4">
      <t>リエ</t>
    </rPh>
    <phoneticPr fontId="1"/>
  </si>
  <si>
    <t>辻健太郎</t>
    <rPh sb="0" eb="1">
      <t>ツジ</t>
    </rPh>
    <rPh sb="1" eb="4">
      <t>ケンタロウ</t>
    </rPh>
    <phoneticPr fontId="1"/>
  </si>
  <si>
    <t>猪野恵司</t>
    <rPh sb="0" eb="1">
      <t>イノシシ</t>
    </rPh>
    <rPh sb="1" eb="2">
      <t>ノ</t>
    </rPh>
    <rPh sb="2" eb="3">
      <t>メグミ</t>
    </rPh>
    <rPh sb="3" eb="4">
      <t>ツカサ</t>
    </rPh>
    <phoneticPr fontId="1"/>
  </si>
  <si>
    <t>込山洋</t>
    <rPh sb="0" eb="2">
      <t>コミヤマ</t>
    </rPh>
    <rPh sb="2" eb="3">
      <t>ヨウ</t>
    </rPh>
    <phoneticPr fontId="1"/>
  </si>
  <si>
    <t>希望(東京8)</t>
    <rPh sb="0" eb="2">
      <t>キボウ</t>
    </rPh>
    <rPh sb="3" eb="5">
      <t>トウキョウ</t>
    </rPh>
    <phoneticPr fontId="1"/>
  </si>
  <si>
    <t>笠谷圭司</t>
    <rPh sb="0" eb="2">
      <t>カサヤ</t>
    </rPh>
    <rPh sb="2" eb="4">
      <t>ケイジ</t>
    </rPh>
    <phoneticPr fontId="1"/>
  </si>
  <si>
    <t>安藤高夫</t>
    <rPh sb="0" eb="2">
      <t>アンドウ</t>
    </rPh>
    <rPh sb="2" eb="4">
      <t>タカオ</t>
    </rPh>
    <phoneticPr fontId="1"/>
  </si>
  <si>
    <t>山岸一生</t>
    <rPh sb="0" eb="2">
      <t>ヤマギシ</t>
    </rPh>
    <rPh sb="2" eb="4">
      <t>イッショウ</t>
    </rPh>
    <phoneticPr fontId="1"/>
  </si>
  <si>
    <t>南純</t>
    <rPh sb="0" eb="1">
      <t>ミナミ</t>
    </rPh>
    <rPh sb="1" eb="2">
      <t>ジュン</t>
    </rPh>
    <phoneticPr fontId="1"/>
  </si>
  <si>
    <t>小林興起</t>
    <rPh sb="0" eb="2">
      <t>コバヤシ</t>
    </rPh>
    <rPh sb="2" eb="4">
      <t>コウキ</t>
    </rPh>
    <phoneticPr fontId="1"/>
  </si>
  <si>
    <t>藤川隆史</t>
    <rPh sb="0" eb="2">
      <t>フジカワ</t>
    </rPh>
    <rPh sb="2" eb="3">
      <t>タカシ</t>
    </rPh>
    <phoneticPr fontId="1"/>
  </si>
  <si>
    <t>沢口祐司</t>
    <rPh sb="0" eb="2">
      <t>サワグチ</t>
    </rPh>
    <rPh sb="2" eb="4">
      <t>ユウジ</t>
    </rPh>
    <phoneticPr fontId="1"/>
  </si>
  <si>
    <t>阿久津幸彦</t>
    <rPh sb="0" eb="3">
      <t>アクツ</t>
    </rPh>
    <rPh sb="3" eb="5">
      <t>ユキヒコ</t>
    </rPh>
    <phoneticPr fontId="1"/>
  </si>
  <si>
    <t>西之原修斗</t>
    <rPh sb="0" eb="3">
      <t>ニシノハラ</t>
    </rPh>
    <rPh sb="3" eb="4">
      <t>オサム</t>
    </rPh>
    <phoneticPr fontId="1"/>
  </si>
  <si>
    <t>桑島康文</t>
    <rPh sb="0" eb="2">
      <t>クワシマ</t>
    </rPh>
    <rPh sb="2" eb="4">
      <t>ヤスフミ</t>
    </rPh>
    <phoneticPr fontId="1"/>
  </si>
  <si>
    <t>岡本三成</t>
    <rPh sb="0" eb="2">
      <t>オカモト</t>
    </rPh>
    <rPh sb="2" eb="4">
      <t>ミツナリ</t>
    </rPh>
    <phoneticPr fontId="1"/>
  </si>
  <si>
    <t>阿部司</t>
    <rPh sb="0" eb="2">
      <t>アベ</t>
    </rPh>
    <rPh sb="2" eb="3">
      <t>ツカサ</t>
    </rPh>
    <phoneticPr fontId="1"/>
  </si>
  <si>
    <t>土田慎</t>
    <rPh sb="0" eb="2">
      <t>ツチダ</t>
    </rPh>
    <rPh sb="2" eb="3">
      <t>ツツシ</t>
    </rPh>
    <phoneticPr fontId="1"/>
  </si>
  <si>
    <t>沢田真吾</t>
    <rPh sb="0" eb="2">
      <t>サワダ</t>
    </rPh>
    <rPh sb="2" eb="4">
      <t>シンゴ</t>
    </rPh>
    <phoneticPr fontId="1"/>
  </si>
  <si>
    <t>渡辺秀高</t>
    <rPh sb="2" eb="4">
      <t>ヒデタカ</t>
    </rPh>
    <phoneticPr fontId="1"/>
  </si>
  <si>
    <t>木村剛司</t>
    <rPh sb="0" eb="2">
      <t>キムラ</t>
    </rPh>
    <rPh sb="2" eb="3">
      <t>ツヨシ</t>
    </rPh>
    <rPh sb="3" eb="4">
      <t>ツカサ</t>
    </rPh>
    <phoneticPr fontId="1"/>
  </si>
  <si>
    <t>西村恵美</t>
    <rPh sb="0" eb="2">
      <t>ニシムラ</t>
    </rPh>
    <rPh sb="2" eb="4">
      <t>メグミ</t>
    </rPh>
    <phoneticPr fontId="1"/>
  </si>
  <si>
    <t>竹本秀之</t>
    <rPh sb="0" eb="2">
      <t>タケモト</t>
    </rPh>
    <rPh sb="2" eb="4">
      <t>ヒデユキ</t>
    </rPh>
    <phoneticPr fontId="1"/>
  </si>
  <si>
    <t>梁本和則</t>
    <rPh sb="0" eb="1">
      <t>ハリ</t>
    </rPh>
    <rPh sb="1" eb="2">
      <t>モト</t>
    </rPh>
    <rPh sb="2" eb="4">
      <t>カズノリ</t>
    </rPh>
    <phoneticPr fontId="1"/>
  </si>
  <si>
    <t>井戸正枝</t>
    <rPh sb="0" eb="2">
      <t>イド</t>
    </rPh>
    <rPh sb="2" eb="4">
      <t>マサエ</t>
    </rPh>
    <phoneticPr fontId="1"/>
  </si>
  <si>
    <t>金沢結衣</t>
    <rPh sb="0" eb="2">
      <t>カナザワ</t>
    </rPh>
    <rPh sb="2" eb="4">
      <t>ユイ</t>
    </rPh>
    <phoneticPr fontId="1"/>
  </si>
  <si>
    <t>桜井誠</t>
    <rPh sb="0" eb="2">
      <t>サクライ</t>
    </rPh>
    <rPh sb="2" eb="3">
      <t>マコト</t>
    </rPh>
    <phoneticPr fontId="1"/>
  </si>
  <si>
    <t>吉田浩司</t>
    <rPh sb="0" eb="2">
      <t>ヨシダ</t>
    </rPh>
    <rPh sb="2" eb="4">
      <t>コウジ</t>
    </rPh>
    <phoneticPr fontId="1"/>
  </si>
  <si>
    <t>水野素子</t>
    <rPh sb="0" eb="2">
      <t>ミズノ</t>
    </rPh>
    <rPh sb="2" eb="4">
      <t>モトコ</t>
    </rPh>
    <phoneticPr fontId="1"/>
  </si>
  <si>
    <t>太田彩花</t>
    <rPh sb="0" eb="2">
      <t>オオタ</t>
    </rPh>
    <rPh sb="2" eb="4">
      <t>アヤカ</t>
    </rPh>
    <phoneticPr fontId="1"/>
  </si>
  <si>
    <t>中津川博郷</t>
    <rPh sb="0" eb="3">
      <t>ナカツガワ</t>
    </rPh>
    <rPh sb="3" eb="4">
      <t>ヒロシ</t>
    </rPh>
    <rPh sb="4" eb="5">
      <t>ゴウ</t>
    </rPh>
    <phoneticPr fontId="1"/>
  </si>
  <si>
    <t>田中健</t>
    <rPh sb="0" eb="2">
      <t>タナカ</t>
    </rPh>
    <rPh sb="2" eb="3">
      <t>ケン</t>
    </rPh>
    <phoneticPr fontId="1"/>
  </si>
  <si>
    <t>猪口幸子</t>
    <rPh sb="0" eb="2">
      <t>イノグチ</t>
    </rPh>
    <rPh sb="2" eb="4">
      <t>サチコ</t>
    </rPh>
    <phoneticPr fontId="1"/>
  </si>
  <si>
    <t>円より子</t>
    <rPh sb="0" eb="1">
      <t>エン</t>
    </rPh>
    <rPh sb="3" eb="4">
      <t>コ</t>
    </rPh>
    <phoneticPr fontId="1"/>
  </si>
  <si>
    <t>長島昭久</t>
    <rPh sb="0" eb="2">
      <t>ナガシマ</t>
    </rPh>
    <rPh sb="2" eb="4">
      <t>アキヒサ</t>
    </rPh>
    <phoneticPr fontId="1"/>
  </si>
  <si>
    <t>子安正美</t>
    <rPh sb="0" eb="2">
      <t>コヤス</t>
    </rPh>
    <rPh sb="2" eb="4">
      <t>マサミ</t>
    </rPh>
    <phoneticPr fontId="1"/>
  </si>
  <si>
    <t>山崎英昭</t>
    <rPh sb="0" eb="2">
      <t>ヤマサキ</t>
    </rPh>
    <rPh sb="2" eb="4">
      <t>ヒデアキ</t>
    </rPh>
    <phoneticPr fontId="1"/>
  </si>
  <si>
    <t>前田順一郎</t>
    <rPh sb="0" eb="2">
      <t>マエダ</t>
    </rPh>
    <rPh sb="2" eb="5">
      <t>ジュンイチロウ</t>
    </rPh>
    <phoneticPr fontId="1"/>
  </si>
  <si>
    <t>大河原雅子</t>
    <rPh sb="0" eb="3">
      <t>オオカワラ</t>
    </rPh>
    <rPh sb="3" eb="5">
      <t>マサコ</t>
    </rPh>
    <phoneticPr fontId="1"/>
  </si>
  <si>
    <t>竹田光明</t>
    <rPh sb="0" eb="2">
      <t>タケダ</t>
    </rPh>
    <rPh sb="2" eb="4">
      <t>ミツアキ</t>
    </rPh>
    <phoneticPr fontId="1"/>
  </si>
  <si>
    <t>長谷川洋平</t>
    <rPh sb="0" eb="3">
      <t>ハセガワ</t>
    </rPh>
    <rPh sb="3" eb="5">
      <t>ヨウヘイ</t>
    </rPh>
    <phoneticPr fontId="1"/>
  </si>
  <si>
    <t>吉川穂香</t>
    <rPh sb="0" eb="2">
      <t>ヨシカワ</t>
    </rPh>
    <rPh sb="2" eb="4">
      <t>ホノカ</t>
    </rPh>
    <phoneticPr fontId="1"/>
  </si>
  <si>
    <t>佐藤由美</t>
    <rPh sb="0" eb="2">
      <t>サトウ</t>
    </rPh>
    <rPh sb="2" eb="4">
      <t>ユミ</t>
    </rPh>
    <phoneticPr fontId="1"/>
  </si>
  <si>
    <t>朝倉玲子</t>
    <rPh sb="0" eb="2">
      <t>アサクラ</t>
    </rPh>
    <rPh sb="2" eb="4">
      <t>レイコ</t>
    </rPh>
    <phoneticPr fontId="1"/>
  </si>
  <si>
    <t>島田幸成</t>
    <rPh sb="0" eb="2">
      <t>シマダ</t>
    </rPh>
    <rPh sb="2" eb="4">
      <t>ユキナリ</t>
    </rPh>
    <phoneticPr fontId="1"/>
  </si>
  <si>
    <t>(道議)</t>
    <rPh sb="1" eb="3">
      <t>ドウギ</t>
    </rPh>
    <phoneticPr fontId="1"/>
  </si>
  <si>
    <t>(前職の長男)</t>
    <rPh sb="1" eb="3">
      <t>ゼンショク</t>
    </rPh>
    <rPh sb="4" eb="6">
      <t>チョウナン</t>
    </rPh>
    <phoneticPr fontId="1"/>
  </si>
  <si>
    <t>自民(比例単独)</t>
    <rPh sb="0" eb="2">
      <t>ジミン</t>
    </rPh>
    <rPh sb="3" eb="5">
      <t>ヒレイ</t>
    </rPh>
    <rPh sb="5" eb="7">
      <t>タンドク</t>
    </rPh>
    <phoneticPr fontId="1"/>
  </si>
  <si>
    <t>(市長)</t>
    <rPh sb="1" eb="3">
      <t>シチョウ</t>
    </rPh>
    <phoneticPr fontId="1"/>
  </si>
  <si>
    <t>(市議)</t>
    <rPh sb="1" eb="3">
      <t>シギ</t>
    </rPh>
    <phoneticPr fontId="1"/>
  </si>
  <si>
    <t>自民(青森2)</t>
    <rPh sb="0" eb="2">
      <t>ジミン</t>
    </rPh>
    <rPh sb="3" eb="5">
      <t>アオモリ</t>
    </rPh>
    <phoneticPr fontId="1"/>
  </si>
  <si>
    <t>民主</t>
    <rPh sb="0" eb="2">
      <t>ミンシュ</t>
    </rPh>
    <phoneticPr fontId="1"/>
  </si>
  <si>
    <t>希望(比例単独)</t>
    <rPh sb="0" eb="2">
      <t>キボウ</t>
    </rPh>
    <rPh sb="3" eb="5">
      <t>ヒレイ</t>
    </rPh>
    <rPh sb="5" eb="7">
      <t>タンドク</t>
    </rPh>
    <phoneticPr fontId="1"/>
  </si>
  <si>
    <t>阿部ひとみ</t>
    <rPh sb="0" eb="2">
      <t>アベ</t>
    </rPh>
    <phoneticPr fontId="1"/>
  </si>
  <si>
    <t>民主参議</t>
    <rPh sb="0" eb="2">
      <t>ミンシュ</t>
    </rPh>
    <rPh sb="2" eb="4">
      <t>サンギ</t>
    </rPh>
    <phoneticPr fontId="1"/>
  </si>
  <si>
    <t>民進党参議</t>
    <rPh sb="0" eb="3">
      <t>ミンシントウ</t>
    </rPh>
    <rPh sb="3" eb="5">
      <t>サンギ</t>
    </rPh>
    <phoneticPr fontId="1"/>
  </si>
  <si>
    <t>未来(茨城1)</t>
    <rPh sb="0" eb="2">
      <t>ミライ</t>
    </rPh>
    <rPh sb="3" eb="5">
      <t>イバラキ</t>
    </rPh>
    <phoneticPr fontId="1"/>
  </si>
  <si>
    <t>(県議)</t>
    <rPh sb="1" eb="3">
      <t>ケンギ</t>
    </rPh>
    <phoneticPr fontId="1"/>
  </si>
  <si>
    <t>(参議の長男)</t>
    <rPh sb="1" eb="3">
      <t>サンギ</t>
    </rPh>
    <rPh sb="4" eb="6">
      <t>チョウナン</t>
    </rPh>
    <phoneticPr fontId="1"/>
  </si>
  <si>
    <t>立憲民主(比例単独)</t>
    <rPh sb="0" eb="2">
      <t>リッケン</t>
    </rPh>
    <rPh sb="2" eb="4">
      <t>ミンシュ</t>
    </rPh>
    <rPh sb="5" eb="7">
      <t>ヒレイ</t>
    </rPh>
    <rPh sb="7" eb="9">
      <t>タンドク</t>
    </rPh>
    <phoneticPr fontId="1"/>
  </si>
  <si>
    <t>維新(比例単独)</t>
    <rPh sb="0" eb="2">
      <t>イシン</t>
    </rPh>
    <rPh sb="3" eb="5">
      <t>ヒレイ</t>
    </rPh>
    <rPh sb="5" eb="7">
      <t>タンドク</t>
    </rPh>
    <phoneticPr fontId="1"/>
  </si>
  <si>
    <t>維新(埼玉15)</t>
    <rPh sb="0" eb="2">
      <t>イシン</t>
    </rPh>
    <rPh sb="3" eb="5">
      <t>サイタマ</t>
    </rPh>
    <phoneticPr fontId="1"/>
  </si>
  <si>
    <t>(都議)</t>
    <rPh sb="1" eb="3">
      <t>トギ</t>
    </rPh>
    <phoneticPr fontId="1"/>
  </si>
  <si>
    <t>(町長)</t>
    <rPh sb="1" eb="3">
      <t>チョウチョウ</t>
    </rPh>
    <phoneticPr fontId="1"/>
  </si>
  <si>
    <t>立憲民主(比例単独)</t>
    <rPh sb="0" eb="4">
      <t>リッケンミンシュ</t>
    </rPh>
    <rPh sb="5" eb="7">
      <t>ヒレイ</t>
    </rPh>
    <rPh sb="7" eb="9">
      <t>タンドク</t>
    </rPh>
    <phoneticPr fontId="1"/>
  </si>
  <si>
    <t>未来</t>
    <rPh sb="0" eb="2">
      <t>ミライ</t>
    </rPh>
    <phoneticPr fontId="1"/>
  </si>
  <si>
    <t>(不出馬)</t>
    <rPh sb="1" eb="4">
      <t>フシュツバ</t>
    </rPh>
    <phoneticPr fontId="1"/>
  </si>
  <si>
    <t>維新(千葉13)</t>
    <rPh sb="0" eb="2">
      <t>イシン</t>
    </rPh>
    <rPh sb="3" eb="5">
      <t>チバ</t>
    </rPh>
    <phoneticPr fontId="1"/>
  </si>
  <si>
    <t>維新(大阪2)</t>
    <rPh sb="0" eb="2">
      <t>イシン</t>
    </rPh>
    <rPh sb="3" eb="5">
      <t>オオサカ</t>
    </rPh>
    <phoneticPr fontId="1"/>
  </si>
  <si>
    <t>希望(東京18)</t>
    <rPh sb="0" eb="2">
      <t>キボウ</t>
    </rPh>
    <rPh sb="3" eb="5">
      <t>トウキョウ</t>
    </rPh>
    <phoneticPr fontId="1"/>
  </si>
  <si>
    <t>維新(千葉2)</t>
    <rPh sb="0" eb="2">
      <t>イシン</t>
    </rPh>
    <rPh sb="3" eb="5">
      <t>チバ</t>
    </rPh>
    <phoneticPr fontId="1"/>
  </si>
  <si>
    <t>希望(岡山3)</t>
    <rPh sb="0" eb="2">
      <t>キボウ</t>
    </rPh>
    <rPh sb="3" eb="5">
      <t>オカヤマ</t>
    </rPh>
    <phoneticPr fontId="1"/>
  </si>
  <si>
    <t>(無所属)(宮城1)</t>
    <rPh sb="1" eb="4">
      <t>ムショゾク</t>
    </rPh>
    <rPh sb="6" eb="8">
      <t>ミヤギ</t>
    </rPh>
    <phoneticPr fontId="1"/>
  </si>
  <si>
    <t>(熊本県副知事)</t>
    <rPh sb="1" eb="3">
      <t>クマモト</t>
    </rPh>
    <rPh sb="3" eb="4">
      <t>ケン</t>
    </rPh>
    <rPh sb="4" eb="7">
      <t>フクチジ</t>
    </rPh>
    <phoneticPr fontId="1"/>
  </si>
  <si>
    <t>未来(愛知13)</t>
    <rPh sb="0" eb="2">
      <t>ミライ</t>
    </rPh>
    <rPh sb="3" eb="5">
      <t>アイチ</t>
    </rPh>
    <phoneticPr fontId="1"/>
  </si>
  <si>
    <t>(区議)</t>
    <rPh sb="1" eb="3">
      <t>クギ</t>
    </rPh>
    <phoneticPr fontId="1"/>
  </si>
  <si>
    <t>民主(東京24)</t>
    <rPh sb="0" eb="2">
      <t>ミンシュ</t>
    </rPh>
    <rPh sb="3" eb="5">
      <t>トウキョウ</t>
    </rPh>
    <phoneticPr fontId="1"/>
  </si>
  <si>
    <t>立憲民主(比例東北単独)</t>
    <rPh sb="0" eb="2">
      <t>リッケン</t>
    </rPh>
    <rPh sb="2" eb="4">
      <t>ミンシュ</t>
    </rPh>
    <rPh sb="5" eb="7">
      <t>ヒレイ</t>
    </rPh>
    <rPh sb="7" eb="9">
      <t>トウホク</t>
    </rPh>
    <rPh sb="9" eb="11">
      <t>タンドク</t>
    </rPh>
    <phoneticPr fontId="1"/>
  </si>
  <si>
    <t>公明(比例北関東単独)</t>
    <rPh sb="0" eb="2">
      <t>コウメイ</t>
    </rPh>
    <rPh sb="3" eb="5">
      <t>ヒレイ</t>
    </rPh>
    <rPh sb="5" eb="8">
      <t>キタカントウ</t>
    </rPh>
    <rPh sb="8" eb="10">
      <t>タンドク</t>
    </rPh>
    <phoneticPr fontId="1"/>
  </si>
  <si>
    <t>維新(福島2)</t>
    <rPh sb="0" eb="2">
      <t>イシン</t>
    </rPh>
    <rPh sb="3" eb="5">
      <t>フクシマ</t>
    </rPh>
    <phoneticPr fontId="1"/>
  </si>
  <si>
    <t>民主(兵庫1)</t>
    <rPh sb="0" eb="2">
      <t>ミンシュ</t>
    </rPh>
    <rPh sb="3" eb="5">
      <t>ヒョウゴ</t>
    </rPh>
    <phoneticPr fontId="1"/>
  </si>
  <si>
    <t>民主(宮城4)</t>
    <rPh sb="0" eb="2">
      <t>ミンシュ</t>
    </rPh>
    <rPh sb="3" eb="5">
      <t>ミヤギ</t>
    </rPh>
    <phoneticPr fontId="1"/>
  </si>
  <si>
    <t>立憲民主(東京4)</t>
    <rPh sb="0" eb="2">
      <t>リッケン</t>
    </rPh>
    <rPh sb="2" eb="4">
      <t>ミンシュ</t>
    </rPh>
    <rPh sb="5" eb="7">
      <t>トウキョウ</t>
    </rPh>
    <phoneticPr fontId="1"/>
  </si>
  <si>
    <t>維新</t>
    <rPh sb="0" eb="2">
      <t>イシン</t>
    </rPh>
    <phoneticPr fontId="1"/>
  </si>
  <si>
    <t>（区議)</t>
    <rPh sb="1" eb="3">
      <t>クギ</t>
    </rPh>
    <phoneticPr fontId="1"/>
  </si>
  <si>
    <t>希望(群馬5)</t>
    <rPh sb="0" eb="2">
      <t>キボウ</t>
    </rPh>
    <rPh sb="3" eb="5">
      <t>グンマ</t>
    </rPh>
    <phoneticPr fontId="1"/>
  </si>
  <si>
    <t>民主(東京8)</t>
    <rPh sb="0" eb="2">
      <t>ミンシュ</t>
    </rPh>
    <rPh sb="3" eb="5">
      <t>トウキョウ</t>
    </rPh>
    <phoneticPr fontId="1"/>
  </si>
  <si>
    <t>無所属(東京8)</t>
    <rPh sb="0" eb="3">
      <t>ムショゾク</t>
    </rPh>
    <rPh sb="4" eb="6">
      <t>トウキョウ</t>
    </rPh>
    <phoneticPr fontId="1"/>
  </si>
  <si>
    <t>民主(東京21)</t>
    <rPh sb="0" eb="2">
      <t>ミンシュ</t>
    </rPh>
    <rPh sb="3" eb="5">
      <t>トウキョウ</t>
    </rPh>
    <phoneticPr fontId="1"/>
  </si>
  <si>
    <t>希望(東京21)</t>
    <rPh sb="0" eb="2">
      <t>キボウ</t>
    </rPh>
    <rPh sb="3" eb="5">
      <t>トウキョウ</t>
    </rPh>
    <phoneticPr fontId="1"/>
  </si>
  <si>
    <t>立憲民主(東京11)</t>
    <rPh sb="0" eb="2">
      <t>リッケン</t>
    </rPh>
    <rPh sb="2" eb="4">
      <t>ミンシュ</t>
    </rPh>
    <rPh sb="5" eb="7">
      <t>トウキョウ</t>
    </rPh>
    <phoneticPr fontId="1"/>
  </si>
  <si>
    <t>立憲民主(比例北関東単独)</t>
    <rPh sb="0" eb="4">
      <t>リッケンミンシュ</t>
    </rPh>
    <rPh sb="5" eb="7">
      <t>ヒレイ</t>
    </rPh>
    <rPh sb="7" eb="10">
      <t>キタカントウ</t>
    </rPh>
    <rPh sb="10" eb="12">
      <t>タンドク</t>
    </rPh>
    <phoneticPr fontId="1"/>
  </si>
  <si>
    <t>民主(東京25)</t>
    <rPh sb="0" eb="2">
      <t>ミンシュ</t>
    </rPh>
    <rPh sb="3" eb="5">
      <t>トウキョウ</t>
    </rPh>
    <phoneticPr fontId="1"/>
  </si>
  <si>
    <t>民主(東京20)</t>
    <rPh sb="0" eb="2">
      <t>ミンシュ</t>
    </rPh>
    <rPh sb="3" eb="5">
      <t>トウキョウ</t>
    </rPh>
    <phoneticPr fontId="1"/>
  </si>
  <si>
    <t>櫛渕万里</t>
    <rPh sb="0" eb="1">
      <t>クシ</t>
    </rPh>
    <rPh sb="1" eb="2">
      <t>フチ</t>
    </rPh>
    <rPh sb="2" eb="4">
      <t>バンリ</t>
    </rPh>
    <phoneticPr fontId="1"/>
  </si>
  <si>
    <t>民主(東京23)</t>
    <rPh sb="0" eb="2">
      <t>ミンシュ</t>
    </rPh>
    <rPh sb="3" eb="5">
      <t>トウキョウ</t>
    </rPh>
    <phoneticPr fontId="1"/>
  </si>
  <si>
    <t>希望(千葉3)</t>
    <rPh sb="0" eb="2">
      <t>キボウ</t>
    </rPh>
    <rPh sb="3" eb="5">
      <t>チバ</t>
    </rPh>
    <phoneticPr fontId="1"/>
  </si>
  <si>
    <t>未来(神奈川3)</t>
    <rPh sb="0" eb="2">
      <t>ミライ</t>
    </rPh>
    <rPh sb="3" eb="6">
      <t>カナガワ</t>
    </rPh>
    <phoneticPr fontId="1"/>
  </si>
  <si>
    <t>(不出馬)</t>
    <rPh sb="1" eb="4">
      <t>フシュツバ</t>
    </rPh>
    <phoneticPr fontId="1"/>
  </si>
  <si>
    <t>自民参議</t>
    <rPh sb="0" eb="2">
      <t>ジミン</t>
    </rPh>
    <rPh sb="2" eb="4">
      <t>サンギ</t>
    </rPh>
    <phoneticPr fontId="1"/>
  </si>
  <si>
    <t>みんな参議</t>
    <rPh sb="3" eb="5">
      <t>サンギ</t>
    </rPh>
    <phoneticPr fontId="1"/>
  </si>
  <si>
    <t>無所属クラブ参議</t>
    <rPh sb="0" eb="3">
      <t>ムショゾク</t>
    </rPh>
    <rPh sb="6" eb="8">
      <t>サンギ</t>
    </rPh>
    <phoneticPr fontId="1"/>
  </si>
  <si>
    <t>（市議選で当選するが、次点者が票の数え直しを要求して逆転、約１年の裁判の後、当選無効とされる）</t>
    <rPh sb="1" eb="4">
      <t>シギセン</t>
    </rPh>
    <rPh sb="5" eb="7">
      <t>トウセン</t>
    </rPh>
    <rPh sb="11" eb="13">
      <t>ジテン</t>
    </rPh>
    <rPh sb="13" eb="14">
      <t>シャ</t>
    </rPh>
    <rPh sb="15" eb="16">
      <t>ヒョウ</t>
    </rPh>
    <rPh sb="17" eb="18">
      <t>カゾ</t>
    </rPh>
    <rPh sb="19" eb="20">
      <t>ナオ</t>
    </rPh>
    <rPh sb="22" eb="24">
      <t>ヨウキュウ</t>
    </rPh>
    <rPh sb="26" eb="28">
      <t>ギャクテン</t>
    </rPh>
    <rPh sb="29" eb="30">
      <t>ヤク</t>
    </rPh>
    <rPh sb="31" eb="32">
      <t>ネン</t>
    </rPh>
    <rPh sb="33" eb="35">
      <t>サイバン</t>
    </rPh>
    <rPh sb="36" eb="37">
      <t>アト</t>
    </rPh>
    <rPh sb="38" eb="40">
      <t>トウセン</t>
    </rPh>
    <rPh sb="40" eb="42">
      <t>ムコウ</t>
    </rPh>
    <phoneticPr fontId="1"/>
  </si>
  <si>
    <t>(市議)</t>
    <rPh sb="1" eb="3">
      <t>シギ</t>
    </rPh>
    <phoneticPr fontId="1"/>
  </si>
  <si>
    <t>フェア党(神奈川8)</t>
    <rPh sb="3" eb="4">
      <t>トウ</t>
    </rPh>
    <rPh sb="5" eb="8">
      <t>カナガワ</t>
    </rPh>
    <phoneticPr fontId="1"/>
  </si>
  <si>
    <t>未来(神奈川7)</t>
    <rPh sb="0" eb="2">
      <t>ミライ</t>
    </rPh>
    <rPh sb="3" eb="6">
      <t>カナガワ</t>
    </rPh>
    <phoneticPr fontId="1"/>
  </si>
  <si>
    <t>立憲民主(比例東北単独)</t>
    <rPh sb="0" eb="2">
      <t>リッケン</t>
    </rPh>
    <rPh sb="2" eb="4">
      <t>ミンシュ</t>
    </rPh>
    <rPh sb="5" eb="7">
      <t>ヒレイ</t>
    </rPh>
    <rPh sb="7" eb="9">
      <t>トウホク</t>
    </rPh>
    <rPh sb="9" eb="11">
      <t>タンドク</t>
    </rPh>
    <phoneticPr fontId="1"/>
  </si>
  <si>
    <t>民主(山形3)</t>
    <rPh sb="0" eb="2">
      <t>ミンシュ</t>
    </rPh>
    <rPh sb="3" eb="5">
      <t>ヤマガタ</t>
    </rPh>
    <phoneticPr fontId="1"/>
  </si>
  <si>
    <t>(県議)</t>
    <rPh sb="1" eb="3">
      <t>ケンギ</t>
    </rPh>
    <phoneticPr fontId="1"/>
  </si>
  <si>
    <t>維新(神奈川5)</t>
    <rPh sb="0" eb="2">
      <t>イシン</t>
    </rPh>
    <rPh sb="3" eb="6">
      <t>カナガワ</t>
    </rPh>
    <phoneticPr fontId="1"/>
  </si>
  <si>
    <t>維新参議</t>
    <rPh sb="0" eb="2">
      <t>イシン</t>
    </rPh>
    <rPh sb="2" eb="4">
      <t>サンギ</t>
    </rPh>
    <phoneticPr fontId="1"/>
  </si>
  <si>
    <t>次世代(神奈川3)</t>
    <rPh sb="0" eb="3">
      <t>ジセダイ</t>
    </rPh>
    <rPh sb="4" eb="7">
      <t>カナガワ</t>
    </rPh>
    <phoneticPr fontId="1"/>
  </si>
  <si>
    <t>維新(比例単独)</t>
    <rPh sb="0" eb="2">
      <t>イシン</t>
    </rPh>
    <rPh sb="3" eb="5">
      <t>ヒレイ</t>
    </rPh>
    <rPh sb="5" eb="7">
      <t>タンドク</t>
    </rPh>
    <phoneticPr fontId="1"/>
  </si>
  <si>
    <t>自民参議</t>
    <rPh sb="0" eb="2">
      <t>ジミン</t>
    </rPh>
    <rPh sb="2" eb="4">
      <t>サンギ</t>
    </rPh>
    <phoneticPr fontId="1"/>
  </si>
  <si>
    <t>県議</t>
    <rPh sb="0" eb="2">
      <t>ケンギ</t>
    </rPh>
    <phoneticPr fontId="1"/>
  </si>
  <si>
    <t>(市長)</t>
    <rPh sb="1" eb="3">
      <t>シチョウ</t>
    </rPh>
    <phoneticPr fontId="1"/>
  </si>
  <si>
    <t>維新</t>
    <rPh sb="0" eb="2">
      <t>イシン</t>
    </rPh>
    <phoneticPr fontId="1"/>
  </si>
  <si>
    <t>(県知事)</t>
    <rPh sb="1" eb="4">
      <t>ケンチジ</t>
    </rPh>
    <phoneticPr fontId="1"/>
  </si>
  <si>
    <t>(44回民主富山2)</t>
    <rPh sb="3" eb="4">
      <t>カイ</t>
    </rPh>
    <rPh sb="4" eb="6">
      <t>ミンシュ</t>
    </rPh>
    <rPh sb="6" eb="8">
      <t>トヤマ</t>
    </rPh>
    <phoneticPr fontId="1"/>
  </si>
  <si>
    <t>(県議)</t>
    <rPh sb="1" eb="3">
      <t>ケンギ</t>
    </rPh>
    <phoneticPr fontId="1"/>
  </si>
  <si>
    <t>(市議)</t>
    <rPh sb="1" eb="3">
      <t>シギ</t>
    </rPh>
    <phoneticPr fontId="1"/>
  </si>
  <si>
    <t>(区議)</t>
    <rPh sb="1" eb="3">
      <t>クギ</t>
    </rPh>
    <phoneticPr fontId="1"/>
  </si>
  <si>
    <t>(45回民主比例単独)</t>
    <rPh sb="3" eb="4">
      <t>カイ</t>
    </rPh>
    <rPh sb="4" eb="6">
      <t>ミンシュ</t>
    </rPh>
    <rPh sb="6" eb="8">
      <t>ヒレイ</t>
    </rPh>
    <rPh sb="8" eb="10">
      <t>タンドク</t>
    </rPh>
    <phoneticPr fontId="1"/>
  </si>
  <si>
    <t>維新(北海道2)</t>
    <rPh sb="0" eb="2">
      <t>イシン</t>
    </rPh>
    <rPh sb="3" eb="6">
      <t>ホッカイドウ</t>
    </rPh>
    <phoneticPr fontId="1"/>
  </si>
  <si>
    <t>維新(東京17)</t>
    <rPh sb="0" eb="2">
      <t>イシン</t>
    </rPh>
    <rPh sb="3" eb="5">
      <t>トウキョウ</t>
    </rPh>
    <phoneticPr fontId="1"/>
  </si>
  <si>
    <t>希望(北海道4)</t>
    <rPh sb="0" eb="2">
      <t>キボウ</t>
    </rPh>
    <rPh sb="3" eb="6">
      <t>ホッカイドウ</t>
    </rPh>
    <phoneticPr fontId="1"/>
  </si>
  <si>
    <t>希望(静岡7)</t>
    <rPh sb="0" eb="2">
      <t>キボウ</t>
    </rPh>
    <rPh sb="3" eb="5">
      <t>シズオカ</t>
    </rPh>
    <phoneticPr fontId="1"/>
  </si>
  <si>
    <t>民主(東京9)</t>
    <rPh sb="0" eb="2">
      <t>ミンシュ</t>
    </rPh>
    <rPh sb="3" eb="5">
      <t>トウキョウ</t>
    </rPh>
    <phoneticPr fontId="1"/>
  </si>
  <si>
    <t>民主(比例東京単独)</t>
    <rPh sb="0" eb="2">
      <t>ミンシュ</t>
    </rPh>
    <rPh sb="3" eb="5">
      <t>ヒレイ</t>
    </rPh>
    <rPh sb="5" eb="7">
      <t>トウキョウ</t>
    </rPh>
    <rPh sb="7" eb="9">
      <t>タンドク</t>
    </rPh>
    <phoneticPr fontId="1"/>
  </si>
  <si>
    <t>立憲民主(比例単独)</t>
    <rPh sb="0" eb="2">
      <t>リッケン</t>
    </rPh>
    <rPh sb="2" eb="4">
      <t>ミンシュ</t>
    </rPh>
    <rPh sb="5" eb="7">
      <t>ヒレイ</t>
    </rPh>
    <rPh sb="7" eb="9">
      <t>タンドク</t>
    </rPh>
    <phoneticPr fontId="1"/>
  </si>
  <si>
    <t>民主(愛知15)</t>
    <rPh sb="0" eb="2">
      <t>ミンシュ</t>
    </rPh>
    <rPh sb="3" eb="5">
      <t>アイチ</t>
    </rPh>
    <phoneticPr fontId="1"/>
  </si>
  <si>
    <t>民主(愛知6)</t>
    <rPh sb="0" eb="2">
      <t>ミンシュ</t>
    </rPh>
    <rPh sb="3" eb="5">
      <t>アイチ</t>
    </rPh>
    <phoneticPr fontId="1"/>
  </si>
  <si>
    <t>希望(愛知6)</t>
    <rPh sb="0" eb="2">
      <t>キボウ</t>
    </rPh>
    <rPh sb="3" eb="5">
      <t>アイチ</t>
    </rPh>
    <phoneticPr fontId="1"/>
  </si>
  <si>
    <t>(町長)</t>
    <rPh sb="1" eb="3">
      <t>チョウチョウ</t>
    </rPh>
    <phoneticPr fontId="1"/>
  </si>
  <si>
    <t>民主(岡山1)</t>
    <rPh sb="0" eb="2">
      <t>ミンシュ</t>
    </rPh>
    <rPh sb="3" eb="5">
      <t>オカヤマ</t>
    </rPh>
    <phoneticPr fontId="1"/>
  </si>
  <si>
    <t>維新(岡山1)</t>
    <rPh sb="0" eb="2">
      <t>イシン</t>
    </rPh>
    <rPh sb="3" eb="5">
      <t>オカヤマ</t>
    </rPh>
    <phoneticPr fontId="1"/>
  </si>
  <si>
    <t>立憲民主(岡山1)</t>
    <rPh sb="0" eb="2">
      <t>リッケン</t>
    </rPh>
    <rPh sb="2" eb="4">
      <t>ミンシュ</t>
    </rPh>
    <rPh sb="5" eb="7">
      <t>オカヤマ</t>
    </rPh>
    <phoneticPr fontId="1"/>
  </si>
  <si>
    <t>立憲民主(比例北陸信越単独)</t>
    <rPh sb="0" eb="4">
      <t>リッケンミンシュ</t>
    </rPh>
    <rPh sb="5" eb="7">
      <t>ヒレイ</t>
    </rPh>
    <rPh sb="7" eb="9">
      <t>ホクリク</t>
    </rPh>
    <rPh sb="9" eb="11">
      <t>シンエツ</t>
    </rPh>
    <rPh sb="11" eb="13">
      <t>タンドク</t>
    </rPh>
    <phoneticPr fontId="1"/>
  </si>
  <si>
    <t>維新</t>
    <rPh sb="0" eb="2">
      <t>イシン</t>
    </rPh>
    <phoneticPr fontId="1"/>
  </si>
  <si>
    <t>維新(京都3)</t>
    <rPh sb="0" eb="2">
      <t>イシン</t>
    </rPh>
    <rPh sb="3" eb="5">
      <t>キョウト</t>
    </rPh>
    <phoneticPr fontId="1"/>
  </si>
  <si>
    <t>(市議)</t>
    <rPh sb="1" eb="3">
      <t>シギ</t>
    </rPh>
    <phoneticPr fontId="1"/>
  </si>
  <si>
    <t>未来(大阪2)</t>
    <rPh sb="0" eb="2">
      <t>ミライ</t>
    </rPh>
    <rPh sb="3" eb="5">
      <t>オオサカ</t>
    </rPh>
    <phoneticPr fontId="1"/>
  </si>
  <si>
    <t>(無所属)</t>
    <rPh sb="1" eb="4">
      <t>ムショゾク</t>
    </rPh>
    <phoneticPr fontId="1"/>
  </si>
  <si>
    <t>希望(比例北陸信越単独)</t>
    <rPh sb="0" eb="2">
      <t>キボウ</t>
    </rPh>
    <rPh sb="3" eb="5">
      <t>ヒレイ</t>
    </rPh>
    <rPh sb="5" eb="7">
      <t>ホクリク</t>
    </rPh>
    <rPh sb="7" eb="9">
      <t>シンエツ</t>
    </rPh>
    <rPh sb="9" eb="11">
      <t>タンドク</t>
    </rPh>
    <phoneticPr fontId="1"/>
  </si>
  <si>
    <t>共産(比例単独)</t>
    <rPh sb="0" eb="2">
      <t>キョウサン</t>
    </rPh>
    <rPh sb="3" eb="5">
      <t>ヒレイ</t>
    </rPh>
    <rPh sb="5" eb="7">
      <t>タンドク</t>
    </rPh>
    <phoneticPr fontId="1"/>
  </si>
  <si>
    <t>希望(神奈川15)</t>
    <rPh sb="0" eb="2">
      <t>キボウ</t>
    </rPh>
    <rPh sb="3" eb="6">
      <t>カナガワ</t>
    </rPh>
    <phoneticPr fontId="1"/>
  </si>
  <si>
    <t>(府議)</t>
    <rPh sb="1" eb="3">
      <t>フギ</t>
    </rPh>
    <phoneticPr fontId="1"/>
  </si>
  <si>
    <t>維新(埼玉4)</t>
    <rPh sb="0" eb="2">
      <t>イシン</t>
    </rPh>
    <rPh sb="3" eb="5">
      <t>サイタマ</t>
    </rPh>
    <phoneticPr fontId="1"/>
  </si>
  <si>
    <t>維新(埼玉9)</t>
    <rPh sb="0" eb="2">
      <t>イシン</t>
    </rPh>
    <rPh sb="3" eb="5">
      <t>サイタマ</t>
    </rPh>
    <phoneticPr fontId="1"/>
  </si>
  <si>
    <t>希望(兵庫9)</t>
    <rPh sb="0" eb="2">
      <t>キボウ</t>
    </rPh>
    <rPh sb="3" eb="5">
      <t>ヒョウゴ</t>
    </rPh>
    <phoneticPr fontId="1"/>
  </si>
  <si>
    <t>民主</t>
    <rPh sb="0" eb="2">
      <t>ミンシュ</t>
    </rPh>
    <phoneticPr fontId="1"/>
  </si>
  <si>
    <t>希望(兵庫11)</t>
    <rPh sb="0" eb="2">
      <t>キボウ</t>
    </rPh>
    <rPh sb="3" eb="5">
      <t>ヒョウゴ</t>
    </rPh>
    <phoneticPr fontId="1"/>
  </si>
  <si>
    <t>維新(大阪11)</t>
    <rPh sb="0" eb="2">
      <t>イシン</t>
    </rPh>
    <rPh sb="3" eb="5">
      <t>オオサカ</t>
    </rPh>
    <phoneticPr fontId="1"/>
  </si>
  <si>
    <t>(県議)</t>
    <rPh sb="1" eb="3">
      <t>ケンギ</t>
    </rPh>
    <phoneticPr fontId="1"/>
  </si>
  <si>
    <t>次世代</t>
    <rPh sb="0" eb="3">
      <t>ジセダイ</t>
    </rPh>
    <phoneticPr fontId="1"/>
  </si>
  <si>
    <t>(無所属)(兵庫4)</t>
    <rPh sb="6" eb="8">
      <t>ヒョウゴ</t>
    </rPh>
    <phoneticPr fontId="1"/>
  </si>
  <si>
    <t>みんな(岡山1)</t>
    <rPh sb="4" eb="6">
      <t>オカヤマ</t>
    </rPh>
    <phoneticPr fontId="1"/>
  </si>
  <si>
    <t>未来(大阪17)</t>
    <rPh sb="0" eb="2">
      <t>ミライ</t>
    </rPh>
    <rPh sb="3" eb="5">
      <t>オオサカ</t>
    </rPh>
    <phoneticPr fontId="1"/>
  </si>
  <si>
    <t>(無所属)(大阪9)</t>
    <rPh sb="1" eb="4">
      <t>ムショゾク</t>
    </rPh>
    <rPh sb="6" eb="8">
      <t>オオサカ</t>
    </rPh>
    <phoneticPr fontId="1"/>
  </si>
  <si>
    <t>(県議)</t>
    <rPh sb="1" eb="3">
      <t>ケンギ</t>
    </rPh>
    <phoneticPr fontId="1"/>
  </si>
  <si>
    <t>(市議)</t>
    <rPh sb="1" eb="3">
      <t>シギ</t>
    </rPh>
    <phoneticPr fontId="1"/>
  </si>
  <si>
    <t>(町議)</t>
    <rPh sb="1" eb="3">
      <t>チョウギ</t>
    </rPh>
    <phoneticPr fontId="1"/>
  </si>
  <si>
    <t>社民</t>
    <rPh sb="0" eb="2">
      <t>シャミン</t>
    </rPh>
    <phoneticPr fontId="1"/>
  </si>
  <si>
    <t>（43回民主)</t>
    <rPh sb="3" eb="4">
      <t>カイ</t>
    </rPh>
    <rPh sb="4" eb="6">
      <t>ミンシュ</t>
    </rPh>
    <phoneticPr fontId="1"/>
  </si>
  <si>
    <t>公明(比例単独)</t>
    <rPh sb="0" eb="2">
      <t>コウメイ</t>
    </rPh>
    <rPh sb="3" eb="5">
      <t>ヒレイ</t>
    </rPh>
    <rPh sb="5" eb="7">
      <t>タンドク</t>
    </rPh>
    <phoneticPr fontId="1"/>
  </si>
  <si>
    <t>自民</t>
    <rPh sb="0" eb="2">
      <t>ジミン</t>
    </rPh>
    <phoneticPr fontId="1"/>
  </si>
  <si>
    <t>(不出馬)</t>
    <rPh sb="1" eb="4">
      <t>フシュツバ</t>
    </rPh>
    <phoneticPr fontId="1"/>
  </si>
  <si>
    <t>自民参議</t>
    <rPh sb="0" eb="2">
      <t>ジミン</t>
    </rPh>
    <rPh sb="2" eb="4">
      <t>サンギ</t>
    </rPh>
    <phoneticPr fontId="1"/>
  </si>
  <si>
    <t>大地(北海道3)</t>
    <rPh sb="0" eb="2">
      <t>ダイチ</t>
    </rPh>
    <rPh sb="3" eb="6">
      <t>ホッカイドウ</t>
    </rPh>
    <phoneticPr fontId="1"/>
  </si>
  <si>
    <t>友近聡朗</t>
  </si>
  <si>
    <t>未来(愛媛2)</t>
    <rPh sb="0" eb="2">
      <t>ミライ</t>
    </rPh>
    <rPh sb="3" eb="5">
      <t>エヒメ</t>
    </rPh>
    <phoneticPr fontId="1"/>
  </si>
  <si>
    <t>(市長)</t>
    <rPh sb="1" eb="3">
      <t>シチョウ</t>
    </rPh>
    <phoneticPr fontId="1"/>
  </si>
  <si>
    <t>民主参議</t>
    <rPh sb="0" eb="2">
      <t>ミンシュ</t>
    </rPh>
    <rPh sb="2" eb="4">
      <t>サンギ</t>
    </rPh>
    <phoneticPr fontId="1"/>
  </si>
  <si>
    <t>立憲民主(比例単独)</t>
    <rPh sb="0" eb="2">
      <t>リッケン</t>
    </rPh>
    <rPh sb="2" eb="4">
      <t>ミンシュ</t>
    </rPh>
    <rPh sb="5" eb="7">
      <t>ヒレイ</t>
    </rPh>
    <rPh sb="7" eb="9">
      <t>タンドク</t>
    </rPh>
    <phoneticPr fontId="1"/>
  </si>
  <si>
    <t>(県知事)</t>
    <rPh sb="1" eb="4">
      <t>ケンチジ</t>
    </rPh>
    <phoneticPr fontId="1"/>
  </si>
  <si>
    <t>(県議)</t>
    <rPh sb="1" eb="3">
      <t>ケンギ</t>
    </rPh>
    <phoneticPr fontId="1"/>
  </si>
  <si>
    <t>社民(福岡11)</t>
    <rPh sb="0" eb="2">
      <t>シャミン</t>
    </rPh>
    <rPh sb="3" eb="5">
      <t>フクオカ</t>
    </rPh>
    <phoneticPr fontId="1"/>
  </si>
  <si>
    <t>民主参議</t>
    <rPh sb="0" eb="2">
      <t>ミンシュ</t>
    </rPh>
    <rPh sb="2" eb="4">
      <t>サンギ</t>
    </rPh>
    <phoneticPr fontId="1"/>
  </si>
  <si>
    <t>民進参議</t>
    <rPh sb="0" eb="1">
      <t>タミ</t>
    </rPh>
    <rPh sb="1" eb="2">
      <t>ススム</t>
    </rPh>
    <rPh sb="2" eb="4">
      <t>サンギ</t>
    </rPh>
    <phoneticPr fontId="1"/>
  </si>
  <si>
    <t>希望(東京17)</t>
    <rPh sb="0" eb="2">
      <t>キボウ</t>
    </rPh>
    <rPh sb="3" eb="5">
      <t>トウキョウ</t>
    </rPh>
    <phoneticPr fontId="1"/>
  </si>
  <si>
    <t>立憲民主(比例北陸信越単独)</t>
    <rPh sb="0" eb="2">
      <t>リッケン</t>
    </rPh>
    <rPh sb="2" eb="4">
      <t>ミンシュ</t>
    </rPh>
    <rPh sb="5" eb="7">
      <t>ヒレイ</t>
    </rPh>
    <rPh sb="7" eb="9">
      <t>ホクリク</t>
    </rPh>
    <rPh sb="9" eb="11">
      <t>シンエツ</t>
    </rPh>
    <rPh sb="11" eb="13">
      <t>タンドク</t>
    </rPh>
    <phoneticPr fontId="1"/>
  </si>
  <si>
    <t>希望(長崎3)</t>
    <rPh sb="0" eb="2">
      <t>キボウ</t>
    </rPh>
    <rPh sb="3" eb="5">
      <t>ナガサキ</t>
    </rPh>
    <phoneticPr fontId="1"/>
  </si>
  <si>
    <t>民主(熊本2)</t>
    <rPh sb="0" eb="2">
      <t>ミンシュ</t>
    </rPh>
    <rPh sb="3" eb="5">
      <t>クマモト</t>
    </rPh>
    <phoneticPr fontId="1"/>
  </si>
  <si>
    <t>橋田芳昭</t>
    <rPh sb="0" eb="2">
      <t>ハシダ</t>
    </rPh>
    <rPh sb="2" eb="4">
      <t>ヨシアキ</t>
    </rPh>
    <phoneticPr fontId="1"/>
  </si>
  <si>
    <t>共産(熊本5)</t>
    <rPh sb="0" eb="2">
      <t>キョウサン</t>
    </rPh>
    <rPh sb="3" eb="5">
      <t>クマモト</t>
    </rPh>
    <phoneticPr fontId="1"/>
  </si>
  <si>
    <t>共産(大分2)</t>
    <rPh sb="0" eb="2">
      <t>キョウサン</t>
    </rPh>
    <rPh sb="3" eb="5">
      <t>オオイタ</t>
    </rPh>
    <phoneticPr fontId="1"/>
  </si>
  <si>
    <t>西宮重貴</t>
    <rPh sb="0" eb="2">
      <t>ニシノミヤ</t>
    </rPh>
    <rPh sb="2" eb="3">
      <t>オモ</t>
    </rPh>
    <rPh sb="3" eb="4">
      <t>トウト</t>
    </rPh>
    <phoneticPr fontId="1"/>
  </si>
  <si>
    <t>共産(宮崎1)</t>
    <rPh sb="0" eb="2">
      <t>キョウサン</t>
    </rPh>
    <rPh sb="3" eb="5">
      <t>ミヤザキ</t>
    </rPh>
    <phoneticPr fontId="1"/>
  </si>
  <si>
    <t>自民(鹿児島3)</t>
    <rPh sb="0" eb="2">
      <t>ジミン</t>
    </rPh>
    <rPh sb="3" eb="6">
      <t>カゴシマ</t>
    </rPh>
    <phoneticPr fontId="1"/>
  </si>
  <si>
    <t>国民民主</t>
    <rPh sb="0" eb="2">
      <t>コクミン</t>
    </rPh>
    <rPh sb="2" eb="4">
      <t>ミンシュ</t>
    </rPh>
    <phoneticPr fontId="1"/>
  </si>
  <si>
    <t>れいわ</t>
    <phoneticPr fontId="1"/>
  </si>
  <si>
    <t>Ｎ裁</t>
    <rPh sb="1" eb="2">
      <t>サイ</t>
    </rPh>
    <phoneticPr fontId="1"/>
  </si>
  <si>
    <t>なし</t>
    <phoneticPr fontId="1"/>
  </si>
  <si>
    <t>日本第一</t>
    <rPh sb="0" eb="2">
      <t>ニホン</t>
    </rPh>
    <rPh sb="2" eb="4">
      <t>ダイイチ</t>
    </rPh>
    <phoneticPr fontId="1"/>
  </si>
  <si>
    <t>やまと</t>
    <phoneticPr fontId="1"/>
  </si>
  <si>
    <t>コロナ新</t>
    <rPh sb="3" eb="4">
      <t>シン</t>
    </rPh>
    <phoneticPr fontId="1"/>
  </si>
  <si>
    <t>C010101</t>
    <phoneticPr fontId="1"/>
  </si>
  <si>
    <t>C010103</t>
    <phoneticPr fontId="1"/>
  </si>
  <si>
    <t>新</t>
    <rPh sb="0" eb="1">
      <t>シン</t>
    </rPh>
    <phoneticPr fontId="1"/>
  </si>
  <si>
    <t>維新</t>
    <rPh sb="0" eb="2">
      <t>イシン</t>
    </rPh>
    <phoneticPr fontId="1"/>
  </si>
  <si>
    <t>立憲民主</t>
    <rPh sb="0" eb="4">
      <t>リッケンミンシュ</t>
    </rPh>
    <phoneticPr fontId="1"/>
  </si>
  <si>
    <t>自民</t>
    <rPh sb="0" eb="2">
      <t>ジミン</t>
    </rPh>
    <phoneticPr fontId="1"/>
  </si>
  <si>
    <t>C010201</t>
    <phoneticPr fontId="1"/>
  </si>
  <si>
    <t>C010203</t>
    <phoneticPr fontId="1"/>
  </si>
  <si>
    <t>C010302</t>
    <phoneticPr fontId="1"/>
  </si>
  <si>
    <t>C010401</t>
    <phoneticPr fontId="1"/>
  </si>
  <si>
    <t>C010501</t>
    <phoneticPr fontId="1"/>
  </si>
  <si>
    <t>C010503</t>
    <phoneticPr fontId="1"/>
  </si>
  <si>
    <t>C010504</t>
    <phoneticPr fontId="1"/>
  </si>
  <si>
    <t>C010601</t>
    <phoneticPr fontId="1"/>
  </si>
  <si>
    <t>C010602</t>
    <phoneticPr fontId="1"/>
  </si>
  <si>
    <t>C010603</t>
    <phoneticPr fontId="1"/>
  </si>
  <si>
    <t>(無所属)</t>
    <rPh sb="1" eb="4">
      <t>ムショゾク</t>
    </rPh>
    <phoneticPr fontId="1"/>
  </si>
  <si>
    <t>共産</t>
    <rPh sb="0" eb="2">
      <t>キョウサン</t>
    </rPh>
    <phoneticPr fontId="1"/>
  </si>
  <si>
    <t>立憲民主</t>
    <rPh sb="0" eb="2">
      <t>リッケン</t>
    </rPh>
    <rPh sb="2" eb="4">
      <t>ミンシュ</t>
    </rPh>
    <phoneticPr fontId="1"/>
  </si>
  <si>
    <t>Ｎ裁</t>
    <rPh sb="1" eb="2">
      <t>サイ</t>
    </rPh>
    <phoneticPr fontId="1"/>
  </si>
  <si>
    <t>C010702</t>
    <phoneticPr fontId="1"/>
  </si>
  <si>
    <t>C010703</t>
    <phoneticPr fontId="1"/>
  </si>
  <si>
    <t>公明</t>
    <rPh sb="0" eb="2">
      <t>コウメイ</t>
    </rPh>
    <phoneticPr fontId="1"/>
  </si>
  <si>
    <t>C011201</t>
    <phoneticPr fontId="1"/>
  </si>
  <si>
    <t>C020101</t>
    <phoneticPr fontId="1"/>
  </si>
  <si>
    <t>C020103</t>
    <phoneticPr fontId="1"/>
  </si>
  <si>
    <t>前</t>
    <rPh sb="0" eb="1">
      <t>マエ</t>
    </rPh>
    <phoneticPr fontId="1"/>
  </si>
  <si>
    <t>C020201</t>
    <phoneticPr fontId="1"/>
  </si>
  <si>
    <t>C020202</t>
    <phoneticPr fontId="1"/>
  </si>
  <si>
    <t>C020203</t>
    <phoneticPr fontId="1"/>
  </si>
  <si>
    <t>C020302</t>
    <phoneticPr fontId="1"/>
  </si>
  <si>
    <t>C030101</t>
    <phoneticPr fontId="1"/>
  </si>
  <si>
    <t>C030102</t>
    <phoneticPr fontId="1"/>
  </si>
  <si>
    <t>C030103</t>
    <phoneticPr fontId="1"/>
  </si>
  <si>
    <t>C030201</t>
    <phoneticPr fontId="1"/>
  </si>
  <si>
    <t>C030202</t>
    <phoneticPr fontId="1"/>
  </si>
  <si>
    <t>C030203</t>
    <phoneticPr fontId="1"/>
  </si>
  <si>
    <t>C030301</t>
    <phoneticPr fontId="1"/>
  </si>
  <si>
    <t>C030302</t>
    <phoneticPr fontId="1"/>
  </si>
  <si>
    <t>C040101</t>
    <phoneticPr fontId="1"/>
  </si>
  <si>
    <t>C040102</t>
    <phoneticPr fontId="1"/>
  </si>
  <si>
    <t>C040103</t>
    <phoneticPr fontId="1"/>
  </si>
  <si>
    <t>C040104</t>
    <phoneticPr fontId="1"/>
  </si>
  <si>
    <t>C040201</t>
    <phoneticPr fontId="1"/>
  </si>
  <si>
    <t>C040202</t>
    <phoneticPr fontId="1"/>
  </si>
  <si>
    <t>C040203</t>
    <phoneticPr fontId="1"/>
  </si>
  <si>
    <t>C040301</t>
    <phoneticPr fontId="1"/>
  </si>
  <si>
    <t>C040302</t>
    <phoneticPr fontId="1"/>
  </si>
  <si>
    <t>C040303</t>
    <phoneticPr fontId="1"/>
  </si>
  <si>
    <t>C040402</t>
    <phoneticPr fontId="1"/>
  </si>
  <si>
    <t>C040403</t>
    <phoneticPr fontId="1"/>
  </si>
  <si>
    <t>無所属</t>
    <rPh sb="0" eb="3">
      <t>ムショゾク</t>
    </rPh>
    <phoneticPr fontId="1"/>
  </si>
  <si>
    <t>C040501</t>
    <phoneticPr fontId="1"/>
  </si>
  <si>
    <t>C040502</t>
    <phoneticPr fontId="1"/>
  </si>
  <si>
    <t>C040602</t>
    <phoneticPr fontId="1"/>
  </si>
  <si>
    <t>C050102</t>
    <phoneticPr fontId="1"/>
  </si>
  <si>
    <t>C050301</t>
    <phoneticPr fontId="1"/>
  </si>
  <si>
    <t>C060301</t>
    <phoneticPr fontId="1"/>
  </si>
  <si>
    <t>C060101</t>
    <phoneticPr fontId="1"/>
  </si>
  <si>
    <t>C060202</t>
    <phoneticPr fontId="1"/>
  </si>
  <si>
    <t>C060302</t>
    <phoneticPr fontId="1"/>
  </si>
  <si>
    <t>C060303</t>
    <phoneticPr fontId="1"/>
  </si>
  <si>
    <t>国民民主</t>
    <rPh sb="0" eb="2">
      <t>コクミン</t>
    </rPh>
    <rPh sb="2" eb="4">
      <t>ミンシュ</t>
    </rPh>
    <phoneticPr fontId="1"/>
  </si>
  <si>
    <t>C070201</t>
    <phoneticPr fontId="1"/>
  </si>
  <si>
    <t>C070302</t>
    <phoneticPr fontId="1"/>
  </si>
  <si>
    <t>C080101</t>
    <phoneticPr fontId="1"/>
  </si>
  <si>
    <t>C080102</t>
    <phoneticPr fontId="1"/>
  </si>
  <si>
    <t>C080201</t>
    <phoneticPr fontId="1"/>
  </si>
  <si>
    <t>C080202</t>
    <phoneticPr fontId="1"/>
  </si>
  <si>
    <t>C080301</t>
    <phoneticPr fontId="1"/>
  </si>
  <si>
    <t>C080302</t>
    <phoneticPr fontId="1"/>
  </si>
  <si>
    <t>C080303</t>
    <phoneticPr fontId="1"/>
  </si>
  <si>
    <t>元</t>
    <rPh sb="0" eb="1">
      <t>モト</t>
    </rPh>
    <phoneticPr fontId="1"/>
  </si>
  <si>
    <t>新</t>
    <rPh sb="0" eb="1">
      <t>シン</t>
    </rPh>
    <phoneticPr fontId="1"/>
  </si>
  <si>
    <t>(無所属)</t>
    <rPh sb="1" eb="4">
      <t>ムショゾク</t>
    </rPh>
    <phoneticPr fontId="1"/>
  </si>
  <si>
    <t>自民</t>
    <rPh sb="0" eb="2">
      <t>ジミン</t>
    </rPh>
    <phoneticPr fontId="1"/>
  </si>
  <si>
    <t>立憲民主</t>
    <rPh sb="0" eb="4">
      <t>リッケンミンシュ</t>
    </rPh>
    <phoneticPr fontId="1"/>
  </si>
  <si>
    <t>立憲民主</t>
    <rPh sb="0" eb="2">
      <t>リッケン</t>
    </rPh>
    <rPh sb="2" eb="4">
      <t>ミンシュ</t>
    </rPh>
    <phoneticPr fontId="1"/>
  </si>
  <si>
    <t>維新</t>
    <rPh sb="0" eb="2">
      <t>イシン</t>
    </rPh>
    <phoneticPr fontId="1"/>
  </si>
  <si>
    <t>C080402</t>
    <phoneticPr fontId="1"/>
  </si>
  <si>
    <t>C080403</t>
    <phoneticPr fontId="1"/>
  </si>
  <si>
    <t>C080501</t>
    <phoneticPr fontId="1"/>
  </si>
  <si>
    <t>C080504</t>
    <phoneticPr fontId="1"/>
  </si>
  <si>
    <t>共産</t>
    <rPh sb="0" eb="2">
      <t>キョウサン</t>
    </rPh>
    <phoneticPr fontId="1"/>
  </si>
  <si>
    <t>国民民主</t>
    <rPh sb="0" eb="2">
      <t>コクミン</t>
    </rPh>
    <rPh sb="2" eb="4">
      <t>ミンシュ</t>
    </rPh>
    <phoneticPr fontId="1"/>
  </si>
  <si>
    <t>C080702</t>
    <phoneticPr fontId="1"/>
  </si>
  <si>
    <t>水梨伸晃</t>
    <rPh sb="0" eb="1">
      <t>ミズ</t>
    </rPh>
    <rPh sb="1" eb="2">
      <t>ナシ</t>
    </rPh>
    <rPh sb="2" eb="3">
      <t>ノ</t>
    </rPh>
    <rPh sb="3" eb="4">
      <t>コウ</t>
    </rPh>
    <phoneticPr fontId="1"/>
  </si>
  <si>
    <t>C090201</t>
    <phoneticPr fontId="1"/>
  </si>
  <si>
    <t>C090301</t>
    <phoneticPr fontId="1"/>
  </si>
  <si>
    <t>C090501</t>
    <phoneticPr fontId="1"/>
  </si>
  <si>
    <t>C100101</t>
    <phoneticPr fontId="1"/>
  </si>
  <si>
    <t>C100102</t>
    <phoneticPr fontId="1"/>
  </si>
  <si>
    <t>C100104</t>
    <phoneticPr fontId="1"/>
  </si>
  <si>
    <t>C100201</t>
    <phoneticPr fontId="1"/>
  </si>
  <si>
    <t>C100203</t>
    <phoneticPr fontId="1"/>
  </si>
  <si>
    <t>前</t>
    <rPh sb="0" eb="1">
      <t>マエ</t>
    </rPh>
    <phoneticPr fontId="1"/>
  </si>
  <si>
    <t>C100301</t>
    <phoneticPr fontId="1"/>
  </si>
  <si>
    <t>C100303</t>
    <phoneticPr fontId="1"/>
  </si>
  <si>
    <t>C100401</t>
    <phoneticPr fontId="1"/>
  </si>
  <si>
    <t>中島徳二</t>
    <rPh sb="0" eb="2">
      <t>ナカジマ</t>
    </rPh>
    <rPh sb="2" eb="4">
      <t>トクジ</t>
    </rPh>
    <phoneticPr fontId="1"/>
  </si>
  <si>
    <t>C110101</t>
    <phoneticPr fontId="1"/>
  </si>
  <si>
    <t>C110102</t>
    <phoneticPr fontId="1"/>
  </si>
  <si>
    <t>C110104</t>
    <phoneticPr fontId="1"/>
  </si>
  <si>
    <t>C110105</t>
    <phoneticPr fontId="1"/>
  </si>
  <si>
    <t>C110202</t>
    <phoneticPr fontId="1"/>
  </si>
  <si>
    <t>C110203</t>
    <phoneticPr fontId="1"/>
  </si>
  <si>
    <t>C110302</t>
    <phoneticPr fontId="1"/>
  </si>
  <si>
    <t>C110303</t>
    <phoneticPr fontId="1"/>
  </si>
  <si>
    <t>遠藤宣彦</t>
    <rPh sb="0" eb="2">
      <t>エンドウ</t>
    </rPh>
    <rPh sb="2" eb="4">
      <t>ノブヒコ</t>
    </rPh>
    <phoneticPr fontId="1"/>
  </si>
  <si>
    <t>小笠原洋輝</t>
    <rPh sb="0" eb="3">
      <t>オガサワラ</t>
    </rPh>
    <rPh sb="3" eb="4">
      <t>ヒロシ</t>
    </rPh>
    <rPh sb="4" eb="5">
      <t>カガヤ</t>
    </rPh>
    <phoneticPr fontId="1"/>
  </si>
  <si>
    <t>C110401</t>
    <phoneticPr fontId="1"/>
  </si>
  <si>
    <t>C110402</t>
    <phoneticPr fontId="1"/>
  </si>
  <si>
    <t>C110404</t>
    <phoneticPr fontId="1"/>
  </si>
  <si>
    <t>C110405</t>
    <phoneticPr fontId="1"/>
  </si>
  <si>
    <t>維新(千葉6)</t>
    <rPh sb="0" eb="2">
      <t>イシン</t>
    </rPh>
    <rPh sb="3" eb="5">
      <t>チバ</t>
    </rPh>
    <phoneticPr fontId="1"/>
  </si>
  <si>
    <t>次世代(千葉6)</t>
    <rPh sb="0" eb="3">
      <t>ジセダイ</t>
    </rPh>
    <rPh sb="4" eb="6">
      <t>チバ</t>
    </rPh>
    <phoneticPr fontId="1"/>
  </si>
  <si>
    <t>希望(千葉6)</t>
    <rPh sb="0" eb="2">
      <t>キボウ</t>
    </rPh>
    <rPh sb="3" eb="5">
      <t>チバ</t>
    </rPh>
    <phoneticPr fontId="1"/>
  </si>
  <si>
    <t>C110702</t>
    <phoneticPr fontId="1"/>
  </si>
  <si>
    <t>C110703</t>
    <phoneticPr fontId="1"/>
  </si>
  <si>
    <t>(前職の次男)</t>
    <rPh sb="1" eb="3">
      <t>ゼンショク</t>
    </rPh>
    <rPh sb="4" eb="6">
      <t>ジナン</t>
    </rPh>
    <phoneticPr fontId="1"/>
  </si>
  <si>
    <t>C111002</t>
    <phoneticPr fontId="1"/>
  </si>
  <si>
    <t>C110801</t>
    <phoneticPr fontId="1"/>
  </si>
  <si>
    <t>C111102</t>
    <phoneticPr fontId="1"/>
  </si>
  <si>
    <t>C111103</t>
    <phoneticPr fontId="1"/>
  </si>
  <si>
    <t>C111301</t>
    <phoneticPr fontId="1"/>
  </si>
  <si>
    <t>C111403</t>
    <phoneticPr fontId="1"/>
  </si>
  <si>
    <t>C111501</t>
    <phoneticPr fontId="1"/>
  </si>
  <si>
    <t>C111502</t>
    <phoneticPr fontId="1"/>
  </si>
  <si>
    <t>立憲民主</t>
  </si>
  <si>
    <t>立憲民主</t>
    <rPh sb="0" eb="2">
      <t>リッケン</t>
    </rPh>
    <rPh sb="2" eb="4">
      <t>ミンシュ</t>
    </rPh>
    <phoneticPr fontId="1"/>
  </si>
  <si>
    <t>自民</t>
    <rPh sb="0" eb="2">
      <t>ジミン</t>
    </rPh>
    <phoneticPr fontId="1"/>
  </si>
  <si>
    <t>C120201</t>
    <phoneticPr fontId="1"/>
  </si>
  <si>
    <t>C120202</t>
    <phoneticPr fontId="1"/>
  </si>
  <si>
    <t>C120203</t>
    <phoneticPr fontId="1"/>
  </si>
  <si>
    <t>新</t>
    <rPh sb="0" eb="1">
      <t>シン</t>
    </rPh>
    <phoneticPr fontId="1"/>
  </si>
  <si>
    <t>元</t>
    <rPh sb="0" eb="1">
      <t>モト</t>
    </rPh>
    <phoneticPr fontId="1"/>
  </si>
  <si>
    <t>共産</t>
    <rPh sb="0" eb="2">
      <t>キョウサン</t>
    </rPh>
    <phoneticPr fontId="1"/>
  </si>
  <si>
    <t>C120402</t>
    <phoneticPr fontId="1"/>
  </si>
  <si>
    <t>C120501</t>
    <phoneticPr fontId="1"/>
  </si>
  <si>
    <t>C120502</t>
    <phoneticPr fontId="1"/>
  </si>
  <si>
    <t>C120503</t>
    <phoneticPr fontId="1"/>
  </si>
  <si>
    <t>C120504</t>
    <phoneticPr fontId="1"/>
  </si>
  <si>
    <t>国民民主</t>
    <rPh sb="0" eb="2">
      <t>コクミン</t>
    </rPh>
    <rPh sb="2" eb="4">
      <t>ミンシュ</t>
    </rPh>
    <phoneticPr fontId="1"/>
  </si>
  <si>
    <t>維新</t>
    <rPh sb="0" eb="2">
      <t>イシン</t>
    </rPh>
    <phoneticPr fontId="1"/>
  </si>
  <si>
    <t>C120601</t>
    <phoneticPr fontId="1"/>
  </si>
  <si>
    <t>C120603</t>
    <phoneticPr fontId="1"/>
  </si>
  <si>
    <t>(無所属)</t>
    <rPh sb="1" eb="4">
      <t>ムショゾク</t>
    </rPh>
    <phoneticPr fontId="1"/>
  </si>
  <si>
    <t>C120701</t>
    <phoneticPr fontId="1"/>
  </si>
  <si>
    <t>C120703</t>
    <phoneticPr fontId="1"/>
  </si>
  <si>
    <t>C120704</t>
    <phoneticPr fontId="1"/>
  </si>
  <si>
    <t>C120801</t>
    <phoneticPr fontId="1"/>
  </si>
  <si>
    <t>C120803</t>
    <phoneticPr fontId="1"/>
  </si>
  <si>
    <t>れいわ新撰組</t>
    <rPh sb="3" eb="6">
      <t>シンセングミ</t>
    </rPh>
    <phoneticPr fontId="1"/>
  </si>
  <si>
    <t>梓まり</t>
    <rPh sb="0" eb="1">
      <t>アズサ</t>
    </rPh>
    <phoneticPr fontId="1"/>
  </si>
  <si>
    <t>C121001</t>
    <phoneticPr fontId="1"/>
  </si>
  <si>
    <t>C121002</t>
    <phoneticPr fontId="1"/>
  </si>
  <si>
    <t>C121004</t>
    <phoneticPr fontId="1"/>
  </si>
  <si>
    <t>新党くにもり</t>
    <rPh sb="0" eb="2">
      <t>シントウ</t>
    </rPh>
    <phoneticPr fontId="1"/>
  </si>
  <si>
    <t>生活(東京10)</t>
    <rPh sb="0" eb="2">
      <t>セイカツ</t>
    </rPh>
    <rPh sb="3" eb="5">
      <t>トウキョウ</t>
    </rPh>
    <phoneticPr fontId="1"/>
  </si>
  <si>
    <t>未来(東京10)</t>
    <rPh sb="0" eb="2">
      <t>ミライ</t>
    </rPh>
    <rPh sb="3" eb="5">
      <t>トウキョウ</t>
    </rPh>
    <phoneticPr fontId="1"/>
  </si>
  <si>
    <t>C121201</t>
    <phoneticPr fontId="1"/>
  </si>
  <si>
    <t>C121302</t>
    <phoneticPr fontId="1"/>
  </si>
  <si>
    <t>C121303</t>
    <phoneticPr fontId="1"/>
  </si>
  <si>
    <t>立憲民主</t>
    <rPh sb="0" eb="4">
      <t>リッケンミンシュ</t>
    </rPh>
    <phoneticPr fontId="1"/>
  </si>
  <si>
    <t>C130102</t>
    <phoneticPr fontId="1"/>
  </si>
  <si>
    <t>C130104</t>
    <phoneticPr fontId="1"/>
  </si>
  <si>
    <t>内藤久遠</t>
    <rPh sb="0" eb="2">
      <t>ナイトウ</t>
    </rPh>
    <rPh sb="2" eb="4">
      <t>クオン</t>
    </rPh>
    <phoneticPr fontId="1"/>
  </si>
  <si>
    <t>C130203</t>
    <phoneticPr fontId="1"/>
  </si>
  <si>
    <t>C130204</t>
    <phoneticPr fontId="1"/>
  </si>
  <si>
    <t>C130205</t>
    <phoneticPr fontId="1"/>
  </si>
  <si>
    <t>出口紳一郎</t>
    <rPh sb="0" eb="2">
      <t>デグチ</t>
    </rPh>
    <rPh sb="2" eb="5">
      <t>シンイチロウ</t>
    </rPh>
    <phoneticPr fontId="1"/>
  </si>
  <si>
    <t>C130301</t>
    <phoneticPr fontId="1"/>
  </si>
  <si>
    <t>C130303</t>
    <phoneticPr fontId="1"/>
  </si>
  <si>
    <t>C130401</t>
    <phoneticPr fontId="1"/>
  </si>
  <si>
    <t>C130403</t>
    <phoneticPr fontId="1"/>
  </si>
  <si>
    <t>C130503</t>
    <phoneticPr fontId="1"/>
  </si>
  <si>
    <t>C130602</t>
    <phoneticPr fontId="1"/>
  </si>
  <si>
    <t>C130701</t>
    <phoneticPr fontId="1"/>
  </si>
  <si>
    <t>C130704</t>
    <phoneticPr fontId="1"/>
  </si>
  <si>
    <t>C130705</t>
    <phoneticPr fontId="1"/>
  </si>
  <si>
    <t>C130803</t>
    <phoneticPr fontId="1"/>
  </si>
  <si>
    <t>C130901</t>
    <phoneticPr fontId="1"/>
  </si>
  <si>
    <t>C130902</t>
    <phoneticPr fontId="1"/>
  </si>
  <si>
    <t>C130903</t>
    <phoneticPr fontId="1"/>
  </si>
  <si>
    <t>C130904</t>
    <phoneticPr fontId="1"/>
  </si>
  <si>
    <t>前</t>
    <rPh sb="0" eb="1">
      <t>マエ</t>
    </rPh>
    <phoneticPr fontId="1"/>
  </si>
  <si>
    <t>新党やまと</t>
    <rPh sb="0" eb="2">
      <t>シントウ</t>
    </rPh>
    <phoneticPr fontId="1"/>
  </si>
  <si>
    <t>C131004</t>
    <phoneticPr fontId="1"/>
  </si>
  <si>
    <t>C131005</t>
    <phoneticPr fontId="1"/>
  </si>
  <si>
    <t>新党日本のこころ</t>
    <rPh sb="0" eb="2">
      <t>シントウ</t>
    </rPh>
    <rPh sb="2" eb="4">
      <t>ニホン</t>
    </rPh>
    <phoneticPr fontId="1"/>
  </si>
  <si>
    <t>C131102</t>
    <phoneticPr fontId="1"/>
  </si>
  <si>
    <t>C131103</t>
    <phoneticPr fontId="1"/>
  </si>
  <si>
    <t>C131104</t>
    <phoneticPr fontId="1"/>
  </si>
  <si>
    <t>C131201</t>
    <phoneticPr fontId="1"/>
  </si>
  <si>
    <t>C131202</t>
    <phoneticPr fontId="1"/>
  </si>
  <si>
    <t>公明</t>
    <rPh sb="0" eb="2">
      <t>コウメイ</t>
    </rPh>
    <phoneticPr fontId="1"/>
  </si>
  <si>
    <t>C131301</t>
    <phoneticPr fontId="1"/>
  </si>
  <si>
    <t>C131302</t>
    <phoneticPr fontId="1"/>
  </si>
  <si>
    <t>C131303</t>
    <phoneticPr fontId="1"/>
  </si>
  <si>
    <t>C131304</t>
    <phoneticPr fontId="1"/>
  </si>
  <si>
    <t>C131305</t>
    <phoneticPr fontId="1"/>
  </si>
  <si>
    <t>橋本孫美</t>
    <rPh sb="0" eb="2">
      <t>ハシモト</t>
    </rPh>
    <rPh sb="2" eb="3">
      <t>マゴ</t>
    </rPh>
    <rPh sb="3" eb="4">
      <t>ビ</t>
    </rPh>
    <phoneticPr fontId="1"/>
  </si>
  <si>
    <t>C131403</t>
    <phoneticPr fontId="1"/>
  </si>
  <si>
    <t>C131404</t>
    <phoneticPr fontId="1"/>
  </si>
  <si>
    <t>C131405</t>
    <phoneticPr fontId="1"/>
  </si>
  <si>
    <t>C131406</t>
    <phoneticPr fontId="1"/>
  </si>
  <si>
    <t>C131501</t>
    <phoneticPr fontId="1"/>
  </si>
  <si>
    <t>C131502</t>
    <phoneticPr fontId="1"/>
  </si>
  <si>
    <t>C131505</t>
    <phoneticPr fontId="1"/>
  </si>
  <si>
    <t>C131507</t>
    <phoneticPr fontId="1"/>
  </si>
  <si>
    <t>今村洋史</t>
    <rPh sb="0" eb="2">
      <t>イマムラ</t>
    </rPh>
    <rPh sb="2" eb="3">
      <t>ヒロシ</t>
    </rPh>
    <rPh sb="3" eb="4">
      <t>シ</t>
    </rPh>
    <phoneticPr fontId="1"/>
  </si>
  <si>
    <t>維新(比例単独)</t>
    <rPh sb="0" eb="2">
      <t>イシン</t>
    </rPh>
    <rPh sb="3" eb="5">
      <t>ヒレイ</t>
    </rPh>
    <rPh sb="5" eb="7">
      <t>タンドク</t>
    </rPh>
    <phoneticPr fontId="1"/>
  </si>
  <si>
    <t>(不出馬)</t>
    <rPh sb="1" eb="4">
      <t>フシュツバ</t>
    </rPh>
    <phoneticPr fontId="1"/>
  </si>
  <si>
    <t>自民(比例東海単独)</t>
    <rPh sb="0" eb="2">
      <t>ジミン</t>
    </rPh>
    <rPh sb="3" eb="5">
      <t>ヒレイ</t>
    </rPh>
    <rPh sb="5" eb="7">
      <t>トウカイ</t>
    </rPh>
    <rPh sb="7" eb="9">
      <t>タンドク</t>
    </rPh>
    <phoneticPr fontId="1"/>
  </si>
  <si>
    <t>日本第一</t>
    <rPh sb="0" eb="2">
      <t>ニホン</t>
    </rPh>
    <rPh sb="2" eb="4">
      <t>ダイイチ</t>
    </rPh>
    <phoneticPr fontId="1"/>
  </si>
  <si>
    <t>C131506</t>
    <phoneticPr fontId="1"/>
  </si>
  <si>
    <t>C131601</t>
    <phoneticPr fontId="1"/>
  </si>
  <si>
    <t>C131602</t>
    <phoneticPr fontId="1"/>
  </si>
  <si>
    <t>C131603</t>
    <phoneticPr fontId="1"/>
  </si>
  <si>
    <t>C131604</t>
    <phoneticPr fontId="1"/>
  </si>
  <si>
    <t>C131605</t>
    <phoneticPr fontId="1"/>
  </si>
  <si>
    <t>C131701</t>
    <phoneticPr fontId="1"/>
  </si>
  <si>
    <t>C131704</t>
    <phoneticPr fontId="1"/>
  </si>
  <si>
    <t>C131802</t>
    <phoneticPr fontId="1"/>
  </si>
  <si>
    <t>C131801</t>
    <phoneticPr fontId="1"/>
  </si>
  <si>
    <t>C131903</t>
    <phoneticPr fontId="1"/>
  </si>
  <si>
    <t>C132001</t>
    <phoneticPr fontId="1"/>
  </si>
  <si>
    <t>C132202</t>
    <phoneticPr fontId="1"/>
  </si>
  <si>
    <t>C132203</t>
    <phoneticPr fontId="1"/>
  </si>
  <si>
    <t>C132101</t>
    <phoneticPr fontId="1"/>
  </si>
  <si>
    <t>C132102</t>
    <phoneticPr fontId="1"/>
  </si>
  <si>
    <t>C132401</t>
    <phoneticPr fontId="1"/>
  </si>
  <si>
    <t>C132402</t>
    <phoneticPr fontId="1"/>
  </si>
  <si>
    <t>C132403</t>
    <phoneticPr fontId="1"/>
  </si>
  <si>
    <t>社民</t>
    <rPh sb="0" eb="2">
      <t>シャミン</t>
    </rPh>
    <phoneticPr fontId="1"/>
  </si>
  <si>
    <t>C132501</t>
    <phoneticPr fontId="1"/>
  </si>
  <si>
    <t>C140101</t>
    <phoneticPr fontId="1"/>
  </si>
  <si>
    <t>C140201</t>
    <phoneticPr fontId="1"/>
  </si>
  <si>
    <t>C140301</t>
    <phoneticPr fontId="1"/>
  </si>
  <si>
    <t>C140302</t>
    <phoneticPr fontId="1"/>
  </si>
  <si>
    <t>C140303</t>
    <phoneticPr fontId="1"/>
  </si>
  <si>
    <t>C140304</t>
    <phoneticPr fontId="1"/>
  </si>
  <si>
    <t>C140404</t>
    <phoneticPr fontId="1"/>
  </si>
  <si>
    <t>C140405</t>
    <phoneticPr fontId="1"/>
  </si>
  <si>
    <t>C140501</t>
    <phoneticPr fontId="1"/>
  </si>
  <si>
    <t>C140603</t>
    <phoneticPr fontId="1"/>
  </si>
  <si>
    <t>C140802</t>
    <phoneticPr fontId="1"/>
  </si>
  <si>
    <t>C140904</t>
    <phoneticPr fontId="1"/>
  </si>
  <si>
    <t>C141001</t>
    <phoneticPr fontId="1"/>
  </si>
  <si>
    <t>C141004</t>
    <phoneticPr fontId="1"/>
  </si>
  <si>
    <t>C141101</t>
    <phoneticPr fontId="1"/>
  </si>
  <si>
    <t>C141203</t>
    <phoneticPr fontId="1"/>
  </si>
  <si>
    <t>C141401</t>
    <phoneticPr fontId="1"/>
  </si>
  <si>
    <t>C141501</t>
    <phoneticPr fontId="1"/>
  </si>
  <si>
    <t>C141503</t>
    <phoneticPr fontId="1"/>
  </si>
  <si>
    <t>C141703</t>
    <phoneticPr fontId="1"/>
  </si>
  <si>
    <t>C141802</t>
    <phoneticPr fontId="1"/>
  </si>
  <si>
    <t>(無所属)</t>
    <rPh sb="1" eb="4">
      <t>ムショゾク</t>
    </rPh>
    <phoneticPr fontId="1"/>
  </si>
  <si>
    <t>神鳥古賛</t>
    <rPh sb="0" eb="1">
      <t>カミ</t>
    </rPh>
    <rPh sb="1" eb="2">
      <t>トリ</t>
    </rPh>
    <rPh sb="2" eb="3">
      <t>フル</t>
    </rPh>
    <rPh sb="3" eb="4">
      <t>サン</t>
    </rPh>
    <phoneticPr fontId="1"/>
  </si>
  <si>
    <t>C150101</t>
    <phoneticPr fontId="1"/>
  </si>
  <si>
    <t>C150102</t>
    <phoneticPr fontId="1"/>
  </si>
  <si>
    <t>C150103</t>
    <phoneticPr fontId="1"/>
  </si>
  <si>
    <t>C150201</t>
    <phoneticPr fontId="1"/>
  </si>
  <si>
    <t>C150203</t>
    <phoneticPr fontId="1"/>
  </si>
  <si>
    <t>C150402</t>
    <phoneticPr fontId="1"/>
  </si>
  <si>
    <t>C150501</t>
    <phoneticPr fontId="1"/>
  </si>
  <si>
    <t>C150502</t>
    <phoneticPr fontId="1"/>
  </si>
  <si>
    <t>C150603</t>
    <phoneticPr fontId="1"/>
  </si>
  <si>
    <t>新</t>
    <rPh sb="0" eb="1">
      <t>シン</t>
    </rPh>
    <phoneticPr fontId="1"/>
  </si>
  <si>
    <t>維新</t>
    <rPh sb="0" eb="2">
      <t>イシン</t>
    </rPh>
    <phoneticPr fontId="1"/>
  </si>
  <si>
    <t>自民</t>
    <rPh sb="0" eb="2">
      <t>ジミン</t>
    </rPh>
    <phoneticPr fontId="1"/>
  </si>
  <si>
    <t>共産</t>
    <rPh sb="0" eb="2">
      <t>キョウサン</t>
    </rPh>
    <phoneticPr fontId="1"/>
  </si>
  <si>
    <t>C160102</t>
    <phoneticPr fontId="1"/>
  </si>
  <si>
    <t>C160104</t>
    <phoneticPr fontId="1"/>
  </si>
  <si>
    <t>C160201</t>
    <phoneticPr fontId="1"/>
  </si>
  <si>
    <t>C160202</t>
    <phoneticPr fontId="1"/>
  </si>
  <si>
    <t>C170101</t>
    <phoneticPr fontId="1"/>
  </si>
  <si>
    <t>C170102</t>
    <phoneticPr fontId="1"/>
  </si>
  <si>
    <t>C170103</t>
    <phoneticPr fontId="1"/>
  </si>
  <si>
    <t>C170104</t>
    <phoneticPr fontId="1"/>
  </si>
  <si>
    <t>山本保彦</t>
    <rPh sb="0" eb="2">
      <t>ヤマモト</t>
    </rPh>
    <rPh sb="2" eb="3">
      <t>タモツ</t>
    </rPh>
    <rPh sb="3" eb="4">
      <t>ヒコ</t>
    </rPh>
    <phoneticPr fontId="1"/>
  </si>
  <si>
    <t>C170201</t>
    <phoneticPr fontId="1"/>
  </si>
  <si>
    <t>C170203</t>
    <phoneticPr fontId="1"/>
  </si>
  <si>
    <t>倉知昭一</t>
    <rPh sb="0" eb="1">
      <t>クラ</t>
    </rPh>
    <rPh sb="1" eb="2">
      <t>シ</t>
    </rPh>
    <rPh sb="2" eb="4">
      <t>ショウイチ</t>
    </rPh>
    <phoneticPr fontId="1"/>
  </si>
  <si>
    <t>C170301</t>
    <phoneticPr fontId="1"/>
  </si>
  <si>
    <t>C180101</t>
    <phoneticPr fontId="1"/>
  </si>
  <si>
    <t>C190102</t>
    <phoneticPr fontId="1"/>
  </si>
  <si>
    <t>C190103</t>
    <phoneticPr fontId="1"/>
  </si>
  <si>
    <t>C190201</t>
    <phoneticPr fontId="1"/>
  </si>
  <si>
    <t>C190202</t>
    <phoneticPr fontId="1"/>
  </si>
  <si>
    <t>C200102</t>
    <phoneticPr fontId="1"/>
  </si>
  <si>
    <t>C200203</t>
    <phoneticPr fontId="1"/>
  </si>
  <si>
    <t>C200301</t>
    <phoneticPr fontId="1"/>
  </si>
  <si>
    <t>C200303</t>
    <phoneticPr fontId="1"/>
  </si>
  <si>
    <t>C200401</t>
    <phoneticPr fontId="1"/>
  </si>
  <si>
    <t>C210101</t>
    <phoneticPr fontId="1"/>
  </si>
  <si>
    <t>C210102</t>
    <phoneticPr fontId="1"/>
  </si>
  <si>
    <t>C210201</t>
    <phoneticPr fontId="1"/>
  </si>
  <si>
    <t>C210202</t>
    <phoneticPr fontId="1"/>
  </si>
  <si>
    <t>C210203</t>
    <phoneticPr fontId="1"/>
  </si>
  <si>
    <t>C210403</t>
    <phoneticPr fontId="1"/>
  </si>
  <si>
    <t>C210502</t>
    <phoneticPr fontId="1"/>
  </si>
  <si>
    <t>C210503</t>
    <phoneticPr fontId="1"/>
  </si>
  <si>
    <t>C210504</t>
    <phoneticPr fontId="1"/>
  </si>
  <si>
    <t>C210104</t>
    <phoneticPr fontId="1"/>
  </si>
  <si>
    <t>元</t>
    <rPh sb="0" eb="1">
      <t>モト</t>
    </rPh>
    <phoneticPr fontId="1"/>
  </si>
  <si>
    <t>改革未来党</t>
    <rPh sb="0" eb="2">
      <t>カイカク</t>
    </rPh>
    <rPh sb="2" eb="4">
      <t>ミライ</t>
    </rPh>
    <rPh sb="4" eb="5">
      <t>トウ</t>
    </rPh>
    <phoneticPr fontId="1"/>
  </si>
  <si>
    <t>国民民主</t>
    <rPh sb="0" eb="2">
      <t>コクミン</t>
    </rPh>
    <rPh sb="2" eb="4">
      <t>ミンシュ</t>
    </rPh>
    <phoneticPr fontId="1"/>
  </si>
  <si>
    <t>立憲民主</t>
    <rPh sb="0" eb="4">
      <t>リッケンミンシュ</t>
    </rPh>
    <phoneticPr fontId="1"/>
  </si>
  <si>
    <t>C220101</t>
    <phoneticPr fontId="1"/>
  </si>
  <si>
    <t>C220104</t>
    <phoneticPr fontId="1"/>
  </si>
  <si>
    <t>C220201</t>
    <phoneticPr fontId="1"/>
  </si>
  <si>
    <t>C220203</t>
    <phoneticPr fontId="1"/>
  </si>
  <si>
    <t>C220401</t>
    <phoneticPr fontId="1"/>
  </si>
  <si>
    <t>C220403</t>
    <phoneticPr fontId="1"/>
  </si>
  <si>
    <t>C220502</t>
    <phoneticPr fontId="1"/>
  </si>
  <si>
    <t>C220504</t>
    <phoneticPr fontId="1"/>
  </si>
  <si>
    <t>C220602</t>
    <phoneticPr fontId="1"/>
  </si>
  <si>
    <t>元</t>
    <rPh sb="0" eb="1">
      <t>モト</t>
    </rPh>
    <phoneticPr fontId="1"/>
  </si>
  <si>
    <t>新</t>
    <rPh sb="0" eb="1">
      <t>シン</t>
    </rPh>
    <phoneticPr fontId="1"/>
  </si>
  <si>
    <t>維新</t>
    <rPh sb="0" eb="2">
      <t>イシン</t>
    </rPh>
    <phoneticPr fontId="1"/>
  </si>
  <si>
    <t>自民</t>
    <rPh sb="0" eb="2">
      <t>ジミン</t>
    </rPh>
    <phoneticPr fontId="1"/>
  </si>
  <si>
    <t>共産</t>
    <rPh sb="0" eb="2">
      <t>キョウサン</t>
    </rPh>
    <phoneticPr fontId="1"/>
  </si>
  <si>
    <t>前</t>
    <rPh sb="0" eb="1">
      <t>マエ</t>
    </rPh>
    <phoneticPr fontId="1"/>
  </si>
  <si>
    <t>(無所属)</t>
    <rPh sb="1" eb="4">
      <t>ムショゾク</t>
    </rPh>
    <phoneticPr fontId="1"/>
  </si>
  <si>
    <t>愛地球党</t>
    <rPh sb="0" eb="1">
      <t>アイ</t>
    </rPh>
    <rPh sb="1" eb="3">
      <t>チキュウ</t>
    </rPh>
    <rPh sb="3" eb="4">
      <t>トウ</t>
    </rPh>
    <phoneticPr fontId="1"/>
  </si>
  <si>
    <t>梅村忠司</t>
    <rPh sb="0" eb="2">
      <t>ウメムラ</t>
    </rPh>
    <rPh sb="2" eb="3">
      <t>チュウ</t>
    </rPh>
    <rPh sb="3" eb="4">
      <t>ツカサ</t>
    </rPh>
    <phoneticPr fontId="1"/>
  </si>
  <si>
    <t>野沢康幸</t>
    <rPh sb="0" eb="2">
      <t>ノザワ</t>
    </rPh>
    <rPh sb="2" eb="3">
      <t>ヤスシ</t>
    </rPh>
    <rPh sb="3" eb="4">
      <t>サチ</t>
    </rPh>
    <phoneticPr fontId="1"/>
  </si>
  <si>
    <t>共産(愛知15)</t>
    <rPh sb="0" eb="2">
      <t>キョウサン</t>
    </rPh>
    <rPh sb="3" eb="5">
      <t>アイチ</t>
    </rPh>
    <phoneticPr fontId="1"/>
  </si>
  <si>
    <t>C230102</t>
    <phoneticPr fontId="1"/>
  </si>
  <si>
    <t>C230202</t>
    <phoneticPr fontId="1"/>
  </si>
  <si>
    <t>C230402</t>
    <phoneticPr fontId="1"/>
  </si>
  <si>
    <t>C230501</t>
    <phoneticPr fontId="1"/>
  </si>
  <si>
    <t>C230502</t>
    <phoneticPr fontId="1"/>
  </si>
  <si>
    <t>C230601</t>
    <phoneticPr fontId="1"/>
  </si>
  <si>
    <t>C230602</t>
    <phoneticPr fontId="1"/>
  </si>
  <si>
    <t>C230701</t>
    <phoneticPr fontId="1"/>
  </si>
  <si>
    <t>C230702</t>
    <phoneticPr fontId="1"/>
  </si>
  <si>
    <t>C230703</t>
    <phoneticPr fontId="1"/>
  </si>
  <si>
    <t>C230902</t>
    <phoneticPr fontId="1"/>
  </si>
  <si>
    <t>C231002</t>
    <phoneticPr fontId="1"/>
  </si>
  <si>
    <t>C231003</t>
    <phoneticPr fontId="1"/>
  </si>
  <si>
    <t>C231004</t>
    <phoneticPr fontId="1"/>
  </si>
  <si>
    <t>C231005</t>
    <phoneticPr fontId="1"/>
  </si>
  <si>
    <t>C231103</t>
    <phoneticPr fontId="1"/>
  </si>
  <si>
    <t>C231202</t>
    <phoneticPr fontId="1"/>
  </si>
  <si>
    <t>C231301</t>
    <phoneticPr fontId="1"/>
  </si>
  <si>
    <t>C231403</t>
    <phoneticPr fontId="1"/>
  </si>
  <si>
    <t>C231501</t>
    <phoneticPr fontId="1"/>
  </si>
  <si>
    <t>(前職の長男)</t>
    <rPh sb="1" eb="3">
      <t>ゼンショク</t>
    </rPh>
    <rPh sb="4" eb="6">
      <t>チョウナン</t>
    </rPh>
    <phoneticPr fontId="1"/>
  </si>
  <si>
    <t>C240103</t>
    <phoneticPr fontId="1"/>
  </si>
  <si>
    <t>C240202</t>
    <phoneticPr fontId="1"/>
  </si>
  <si>
    <t>C240302</t>
    <phoneticPr fontId="1"/>
  </si>
  <si>
    <t>C240401</t>
    <phoneticPr fontId="1"/>
  </si>
  <si>
    <t>C240402</t>
    <phoneticPr fontId="1"/>
  </si>
  <si>
    <t>C240403</t>
    <phoneticPr fontId="1"/>
  </si>
  <si>
    <t>C250101</t>
    <phoneticPr fontId="1"/>
  </si>
  <si>
    <t>C250103</t>
    <phoneticPr fontId="1"/>
  </si>
  <si>
    <t>C250301</t>
    <phoneticPr fontId="1"/>
  </si>
  <si>
    <t>C250302</t>
    <phoneticPr fontId="1"/>
  </si>
  <si>
    <t>C250304</t>
    <phoneticPr fontId="1"/>
  </si>
  <si>
    <t>C250401</t>
    <phoneticPr fontId="1"/>
  </si>
  <si>
    <t>C260102</t>
    <phoneticPr fontId="1"/>
  </si>
  <si>
    <t>C260103</t>
    <phoneticPr fontId="1"/>
  </si>
  <si>
    <t>C260203</t>
    <phoneticPr fontId="1"/>
  </si>
  <si>
    <t>C260204</t>
    <phoneticPr fontId="1"/>
  </si>
  <si>
    <t>C260301</t>
    <phoneticPr fontId="1"/>
  </si>
  <si>
    <t>C260501</t>
    <phoneticPr fontId="1"/>
  </si>
  <si>
    <t>C260601</t>
    <phoneticPr fontId="1"/>
  </si>
  <si>
    <t>C260603</t>
    <phoneticPr fontId="1"/>
  </si>
  <si>
    <t>新</t>
    <rPh sb="0" eb="1">
      <t>シン</t>
    </rPh>
    <phoneticPr fontId="1"/>
  </si>
  <si>
    <t>共産</t>
    <rPh sb="0" eb="2">
      <t>キョウサン</t>
    </rPh>
    <phoneticPr fontId="1"/>
  </si>
  <si>
    <t>維新</t>
    <rPh sb="0" eb="2">
      <t>イシン</t>
    </rPh>
    <phoneticPr fontId="1"/>
  </si>
  <si>
    <t>自民</t>
    <rPh sb="0" eb="2">
      <t>ジミン</t>
    </rPh>
    <phoneticPr fontId="1"/>
  </si>
  <si>
    <t>(無所属)</t>
    <rPh sb="1" eb="4">
      <t>ムショゾク</t>
    </rPh>
    <phoneticPr fontId="1"/>
  </si>
  <si>
    <t>前</t>
    <rPh sb="0" eb="1">
      <t>マエ</t>
    </rPh>
    <phoneticPr fontId="1"/>
  </si>
  <si>
    <t>元</t>
    <rPh sb="0" eb="1">
      <t>モト</t>
    </rPh>
    <phoneticPr fontId="1"/>
  </si>
  <si>
    <t>星健太郎</t>
    <rPh sb="0" eb="1">
      <t>ホシ</t>
    </rPh>
    <rPh sb="1" eb="4">
      <t>ケンタロウ</t>
    </rPh>
    <phoneticPr fontId="1"/>
  </si>
  <si>
    <t>維新(千葉6)</t>
    <rPh sb="0" eb="2">
      <t>イシン</t>
    </rPh>
    <rPh sb="3" eb="5">
      <t>チバ</t>
    </rPh>
    <phoneticPr fontId="1"/>
  </si>
  <si>
    <t>磯部和哉</t>
    <rPh sb="0" eb="2">
      <t>イソベ</t>
    </rPh>
    <rPh sb="2" eb="4">
      <t>カズヤ</t>
    </rPh>
    <phoneticPr fontId="1"/>
  </si>
  <si>
    <t>亀井彰子</t>
    <rPh sb="0" eb="2">
      <t>カメイ</t>
    </rPh>
    <rPh sb="2" eb="4">
      <t>ショウコ</t>
    </rPh>
    <phoneticPr fontId="1"/>
  </si>
  <si>
    <t>中川智晴</t>
    <rPh sb="0" eb="2">
      <t>ナカガワ</t>
    </rPh>
    <rPh sb="2" eb="4">
      <t>トモハル</t>
    </rPh>
    <phoneticPr fontId="1"/>
  </si>
  <si>
    <t>瀬木寛親</t>
    <rPh sb="0" eb="2">
      <t>セギ</t>
    </rPh>
    <rPh sb="2" eb="3">
      <t>ヒロシ</t>
    </rPh>
    <rPh sb="3" eb="4">
      <t>オヤ</t>
    </rPh>
    <phoneticPr fontId="1"/>
  </si>
  <si>
    <t>(区議)</t>
    <rPh sb="1" eb="3">
      <t>クギ</t>
    </rPh>
    <phoneticPr fontId="1"/>
  </si>
  <si>
    <t>大野頼子</t>
    <rPh sb="0" eb="2">
      <t>オオノ</t>
    </rPh>
    <rPh sb="2" eb="4">
      <t>ヨリコ</t>
    </rPh>
    <phoneticPr fontId="1"/>
  </si>
  <si>
    <t>(前職の長男)</t>
    <rPh sb="1" eb="3">
      <t>ゼンショク</t>
    </rPh>
    <rPh sb="4" eb="6">
      <t>チョウナン</t>
    </rPh>
    <phoneticPr fontId="1"/>
  </si>
  <si>
    <t>川田永二</t>
    <rPh sb="0" eb="2">
      <t>カワタ</t>
    </rPh>
    <rPh sb="2" eb="3">
      <t>ナガ</t>
    </rPh>
    <rPh sb="3" eb="4">
      <t>ニ</t>
    </rPh>
    <phoneticPr fontId="1"/>
  </si>
  <si>
    <t>大西啓雅</t>
    <rPh sb="0" eb="2">
      <t>オオニシ</t>
    </rPh>
    <rPh sb="2" eb="3">
      <t>ケイ</t>
    </rPh>
    <rPh sb="3" eb="4">
      <t>ガ</t>
    </rPh>
    <phoneticPr fontId="1"/>
  </si>
  <si>
    <t>C270103</t>
    <phoneticPr fontId="1"/>
  </si>
  <si>
    <t>C270104</t>
    <phoneticPr fontId="1"/>
  </si>
  <si>
    <t>C270202</t>
    <phoneticPr fontId="1"/>
  </si>
  <si>
    <t>C270203</t>
    <phoneticPr fontId="1"/>
  </si>
  <si>
    <t>C270301</t>
    <phoneticPr fontId="1"/>
  </si>
  <si>
    <t>C270304</t>
    <phoneticPr fontId="1"/>
  </si>
  <si>
    <t>C270403</t>
    <phoneticPr fontId="1"/>
  </si>
  <si>
    <t>C270404</t>
    <phoneticPr fontId="1"/>
  </si>
  <si>
    <t>C270501</t>
    <phoneticPr fontId="1"/>
  </si>
  <si>
    <t>C270502</t>
    <phoneticPr fontId="1"/>
  </si>
  <si>
    <t>C270503</t>
    <phoneticPr fontId="1"/>
  </si>
  <si>
    <t>C270504</t>
    <phoneticPr fontId="1"/>
  </si>
  <si>
    <t>C270603</t>
    <phoneticPr fontId="1"/>
  </si>
  <si>
    <t>C270703</t>
    <phoneticPr fontId="1"/>
  </si>
  <si>
    <t>C270704</t>
    <phoneticPr fontId="1"/>
  </si>
  <si>
    <t>C270705</t>
    <phoneticPr fontId="1"/>
  </si>
  <si>
    <t>C270801</t>
    <phoneticPr fontId="1"/>
  </si>
  <si>
    <t>C270802</t>
    <phoneticPr fontId="1"/>
  </si>
  <si>
    <t>C270803</t>
    <phoneticPr fontId="1"/>
  </si>
  <si>
    <t>C270901</t>
    <phoneticPr fontId="1"/>
  </si>
  <si>
    <t>C270902</t>
    <phoneticPr fontId="1"/>
  </si>
  <si>
    <t>C270904</t>
    <phoneticPr fontId="1"/>
  </si>
  <si>
    <t>C271002</t>
    <phoneticPr fontId="1"/>
  </si>
  <si>
    <t>C271003</t>
    <phoneticPr fontId="1"/>
  </si>
  <si>
    <t>C271101</t>
    <phoneticPr fontId="1"/>
  </si>
  <si>
    <t>C271102</t>
    <phoneticPr fontId="1"/>
  </si>
  <si>
    <t>C271201</t>
    <phoneticPr fontId="1"/>
  </si>
  <si>
    <t>C271202</t>
    <phoneticPr fontId="1"/>
  </si>
  <si>
    <t>C271203</t>
    <phoneticPr fontId="1"/>
  </si>
  <si>
    <t>C271204</t>
    <phoneticPr fontId="1"/>
  </si>
  <si>
    <t>C271301</t>
    <phoneticPr fontId="1"/>
  </si>
  <si>
    <t>C271302</t>
    <phoneticPr fontId="1"/>
  </si>
  <si>
    <t>C271303</t>
    <phoneticPr fontId="1"/>
  </si>
  <si>
    <t>C271401</t>
    <phoneticPr fontId="1"/>
  </si>
  <si>
    <t>C271402</t>
    <phoneticPr fontId="1"/>
  </si>
  <si>
    <t>C271501</t>
    <phoneticPr fontId="1"/>
  </si>
  <si>
    <t>C271502</t>
    <phoneticPr fontId="1"/>
  </si>
  <si>
    <t>C271603</t>
    <phoneticPr fontId="1"/>
  </si>
  <si>
    <t>C271701</t>
    <phoneticPr fontId="1"/>
  </si>
  <si>
    <t>C271703</t>
    <phoneticPr fontId="1"/>
  </si>
  <si>
    <t>C271802</t>
    <phoneticPr fontId="1"/>
  </si>
  <si>
    <t>C271803</t>
    <phoneticPr fontId="1"/>
  </si>
  <si>
    <t>C271804</t>
    <phoneticPr fontId="1"/>
  </si>
  <si>
    <t>C271902</t>
    <phoneticPr fontId="1"/>
  </si>
  <si>
    <t>C271903</t>
    <phoneticPr fontId="1"/>
  </si>
  <si>
    <t>C271904</t>
    <phoneticPr fontId="1"/>
  </si>
  <si>
    <t>C280101</t>
    <phoneticPr fontId="1"/>
  </si>
  <si>
    <t>C280102</t>
    <phoneticPr fontId="1"/>
  </si>
  <si>
    <t>C280104</t>
    <phoneticPr fontId="1"/>
  </si>
  <si>
    <t>C280105</t>
    <phoneticPr fontId="1"/>
  </si>
  <si>
    <t>C280203</t>
    <phoneticPr fontId="1"/>
  </si>
  <si>
    <t>C280301</t>
    <phoneticPr fontId="1"/>
  </si>
  <si>
    <t>C280302</t>
    <phoneticPr fontId="1"/>
  </si>
  <si>
    <t>C280304</t>
    <phoneticPr fontId="1"/>
  </si>
  <si>
    <t>C280401</t>
    <phoneticPr fontId="1"/>
  </si>
  <si>
    <t>C280402</t>
    <phoneticPr fontId="1"/>
  </si>
  <si>
    <t>C280403</t>
    <phoneticPr fontId="1"/>
  </si>
  <si>
    <t>C280501</t>
    <phoneticPr fontId="1"/>
  </si>
  <si>
    <t>C280601</t>
    <phoneticPr fontId="1"/>
  </si>
  <si>
    <t>C280701</t>
    <phoneticPr fontId="1"/>
  </si>
  <si>
    <t>C280702</t>
    <phoneticPr fontId="1"/>
  </si>
  <si>
    <t>C280801</t>
    <phoneticPr fontId="1"/>
  </si>
  <si>
    <t>C280802</t>
    <phoneticPr fontId="1"/>
  </si>
  <si>
    <t>C280803</t>
    <phoneticPr fontId="1"/>
  </si>
  <si>
    <t>C280902</t>
    <phoneticPr fontId="1"/>
  </si>
  <si>
    <t>C281001</t>
    <phoneticPr fontId="1"/>
  </si>
  <si>
    <t>C281002</t>
    <phoneticPr fontId="1"/>
  </si>
  <si>
    <t>C281003</t>
    <phoneticPr fontId="1"/>
  </si>
  <si>
    <t>C281101</t>
    <phoneticPr fontId="1"/>
  </si>
  <si>
    <t>C281103</t>
    <phoneticPr fontId="1"/>
  </si>
  <si>
    <t>C281203</t>
    <phoneticPr fontId="1"/>
  </si>
  <si>
    <t>C290101</t>
    <phoneticPr fontId="1"/>
  </si>
  <si>
    <t>C290201</t>
    <phoneticPr fontId="1"/>
  </si>
  <si>
    <t>C290202</t>
    <phoneticPr fontId="1"/>
  </si>
  <si>
    <t>C290203</t>
    <phoneticPr fontId="1"/>
  </si>
  <si>
    <t>C290301</t>
    <phoneticPr fontId="1"/>
  </si>
  <si>
    <t>C290302</t>
    <phoneticPr fontId="1"/>
  </si>
  <si>
    <t>C290303</t>
    <phoneticPr fontId="1"/>
  </si>
  <si>
    <t>C290304</t>
    <phoneticPr fontId="1"/>
  </si>
  <si>
    <t>C290103</t>
    <phoneticPr fontId="1"/>
  </si>
  <si>
    <t>C300101</t>
    <phoneticPr fontId="1"/>
  </si>
  <si>
    <t>C300201</t>
    <phoneticPr fontId="1"/>
  </si>
  <si>
    <t>C300202</t>
    <phoneticPr fontId="1"/>
  </si>
  <si>
    <t>C300203</t>
    <phoneticPr fontId="1"/>
  </si>
  <si>
    <t>C300204</t>
    <phoneticPr fontId="1"/>
  </si>
  <si>
    <t>C300301</t>
    <phoneticPr fontId="1"/>
  </si>
  <si>
    <t>C300303</t>
    <phoneticPr fontId="1"/>
  </si>
  <si>
    <t>C300304</t>
    <phoneticPr fontId="1"/>
  </si>
  <si>
    <t>C310101</t>
    <phoneticPr fontId="1"/>
  </si>
  <si>
    <t>C310102</t>
    <phoneticPr fontId="1"/>
  </si>
  <si>
    <t>C310201</t>
    <phoneticPr fontId="1"/>
  </si>
  <si>
    <t>C320103</t>
    <phoneticPr fontId="1"/>
  </si>
  <si>
    <t>C320201</t>
    <phoneticPr fontId="1"/>
  </si>
  <si>
    <t>C320202</t>
    <phoneticPr fontId="1"/>
  </si>
  <si>
    <t>C320203</t>
    <phoneticPr fontId="1"/>
  </si>
  <si>
    <t>C330102</t>
    <phoneticPr fontId="1"/>
  </si>
  <si>
    <t>C330103</t>
    <phoneticPr fontId="1"/>
  </si>
  <si>
    <t>C330303</t>
    <phoneticPr fontId="1"/>
  </si>
  <si>
    <t>C330403</t>
    <phoneticPr fontId="1"/>
  </si>
  <si>
    <t>C330503</t>
    <phoneticPr fontId="1"/>
  </si>
  <si>
    <t>C340101</t>
    <phoneticPr fontId="1"/>
  </si>
  <si>
    <t>C340103</t>
    <phoneticPr fontId="1"/>
  </si>
  <si>
    <t>C340104</t>
    <phoneticPr fontId="1"/>
  </si>
  <si>
    <t>C340202</t>
    <phoneticPr fontId="1"/>
  </si>
  <si>
    <t>C340301</t>
    <phoneticPr fontId="1"/>
  </si>
  <si>
    <t>C340302</t>
    <phoneticPr fontId="1"/>
  </si>
  <si>
    <t>C340303</t>
    <phoneticPr fontId="1"/>
  </si>
  <si>
    <t>C340304</t>
    <phoneticPr fontId="1"/>
  </si>
  <si>
    <t>C340305</t>
    <phoneticPr fontId="1"/>
  </si>
  <si>
    <t>C340306</t>
    <phoneticPr fontId="1"/>
  </si>
  <si>
    <t>C340403</t>
    <phoneticPr fontId="1"/>
  </si>
  <si>
    <t>C340501</t>
    <phoneticPr fontId="1"/>
  </si>
  <si>
    <t>C340702</t>
    <phoneticPr fontId="1"/>
  </si>
  <si>
    <t>C340703</t>
    <phoneticPr fontId="1"/>
  </si>
  <si>
    <t>C340704</t>
    <phoneticPr fontId="1"/>
  </si>
  <si>
    <t>C350302</t>
    <phoneticPr fontId="1"/>
  </si>
  <si>
    <t>C350402</t>
    <phoneticPr fontId="1"/>
  </si>
  <si>
    <t>C350403</t>
    <phoneticPr fontId="1"/>
  </si>
  <si>
    <t>C360103</t>
    <phoneticPr fontId="1"/>
  </si>
  <si>
    <t>C360104</t>
    <phoneticPr fontId="1"/>
  </si>
  <si>
    <t>C360201</t>
    <phoneticPr fontId="1"/>
  </si>
  <si>
    <t>C370102</t>
    <phoneticPr fontId="1"/>
  </si>
  <si>
    <t>C370103</t>
    <phoneticPr fontId="1"/>
  </si>
  <si>
    <t>C370201</t>
    <phoneticPr fontId="1"/>
  </si>
  <si>
    <t>C370202</t>
    <phoneticPr fontId="1"/>
  </si>
  <si>
    <t>C370302</t>
    <phoneticPr fontId="1"/>
  </si>
  <si>
    <t>C380101</t>
    <phoneticPr fontId="1"/>
  </si>
  <si>
    <t>C380102</t>
    <phoneticPr fontId="1"/>
  </si>
  <si>
    <t>C380201</t>
    <phoneticPr fontId="1"/>
  </si>
  <si>
    <t>C380202</t>
    <phoneticPr fontId="1"/>
  </si>
  <si>
    <t>C380301</t>
    <phoneticPr fontId="1"/>
  </si>
  <si>
    <t>C380302</t>
    <phoneticPr fontId="1"/>
  </si>
  <si>
    <t>C380401</t>
    <phoneticPr fontId="1"/>
  </si>
  <si>
    <t>C380402</t>
    <phoneticPr fontId="1"/>
  </si>
  <si>
    <t>C380404</t>
    <phoneticPr fontId="1"/>
  </si>
  <si>
    <t>C380405</t>
    <phoneticPr fontId="1"/>
  </si>
  <si>
    <t>C390101</t>
    <phoneticPr fontId="1"/>
  </si>
  <si>
    <t>C390102</t>
    <phoneticPr fontId="1"/>
  </si>
  <si>
    <t>C390103</t>
    <phoneticPr fontId="1"/>
  </si>
  <si>
    <t>C390104</t>
    <phoneticPr fontId="1"/>
  </si>
  <si>
    <t>C390201</t>
    <phoneticPr fontId="1"/>
  </si>
  <si>
    <t>C390202</t>
    <phoneticPr fontId="1"/>
  </si>
  <si>
    <t>C390203</t>
    <phoneticPr fontId="1"/>
  </si>
  <si>
    <t>C400101</t>
    <phoneticPr fontId="1"/>
  </si>
  <si>
    <t>C400102</t>
    <phoneticPr fontId="1"/>
  </si>
  <si>
    <t>C400201</t>
    <phoneticPr fontId="1"/>
  </si>
  <si>
    <t>C400302</t>
    <phoneticPr fontId="1"/>
  </si>
  <si>
    <t>C400401</t>
    <phoneticPr fontId="1"/>
  </si>
  <si>
    <t>C400403</t>
    <phoneticPr fontId="1"/>
  </si>
  <si>
    <t>C400404</t>
    <phoneticPr fontId="1"/>
  </si>
  <si>
    <t>C400501</t>
    <phoneticPr fontId="1"/>
  </si>
  <si>
    <t>C400602</t>
    <phoneticPr fontId="1"/>
  </si>
  <si>
    <t>C400603</t>
    <phoneticPr fontId="1"/>
  </si>
  <si>
    <t>C400604</t>
    <phoneticPr fontId="1"/>
  </si>
  <si>
    <t>C400605</t>
    <phoneticPr fontId="1"/>
  </si>
  <si>
    <t>C400702</t>
    <phoneticPr fontId="1"/>
  </si>
  <si>
    <t>C400801</t>
    <phoneticPr fontId="1"/>
  </si>
  <si>
    <t>C400803</t>
    <phoneticPr fontId="1"/>
  </si>
  <si>
    <t>C401002</t>
    <phoneticPr fontId="1"/>
  </si>
  <si>
    <t>C401004</t>
    <phoneticPr fontId="1"/>
  </si>
  <si>
    <t>C401101</t>
    <phoneticPr fontId="1"/>
  </si>
  <si>
    <t>C410202</t>
    <phoneticPr fontId="1"/>
  </si>
  <si>
    <t>C420101</t>
    <phoneticPr fontId="1"/>
  </si>
  <si>
    <t>C420103</t>
    <phoneticPr fontId="1"/>
  </si>
  <si>
    <t>C420201</t>
    <phoneticPr fontId="1"/>
  </si>
  <si>
    <t>C420202</t>
    <phoneticPr fontId="1"/>
  </si>
  <si>
    <t>C420301</t>
    <phoneticPr fontId="1"/>
  </si>
  <si>
    <t>C420302</t>
    <phoneticPr fontId="1"/>
  </si>
  <si>
    <t>C420303</t>
    <phoneticPr fontId="1"/>
  </si>
  <si>
    <t>C420304</t>
    <phoneticPr fontId="1"/>
  </si>
  <si>
    <t>C420401</t>
    <phoneticPr fontId="1"/>
  </si>
  <si>
    <t>C420403</t>
    <phoneticPr fontId="1"/>
  </si>
  <si>
    <t>C420404</t>
    <phoneticPr fontId="1"/>
  </si>
  <si>
    <t>C430101</t>
    <phoneticPr fontId="1"/>
  </si>
  <si>
    <t>C430102</t>
    <phoneticPr fontId="1"/>
  </si>
  <si>
    <t>C430202</t>
    <phoneticPr fontId="1"/>
  </si>
  <si>
    <t>C430203</t>
    <phoneticPr fontId="1"/>
  </si>
  <si>
    <t>C430301</t>
    <phoneticPr fontId="1"/>
  </si>
  <si>
    <t>C430303</t>
    <phoneticPr fontId="1"/>
  </si>
  <si>
    <t>C440101</t>
    <phoneticPr fontId="1"/>
  </si>
  <si>
    <t>C440102</t>
    <phoneticPr fontId="1"/>
  </si>
  <si>
    <t>C440103</t>
    <phoneticPr fontId="1"/>
  </si>
  <si>
    <t>C440104</t>
    <phoneticPr fontId="1"/>
  </si>
  <si>
    <t>C440105</t>
    <phoneticPr fontId="1"/>
  </si>
  <si>
    <t>C440202</t>
    <phoneticPr fontId="1"/>
  </si>
  <si>
    <t>C450102</t>
    <phoneticPr fontId="1"/>
  </si>
  <si>
    <t>C450103</t>
    <phoneticPr fontId="1"/>
  </si>
  <si>
    <t>C450104</t>
    <phoneticPr fontId="1"/>
  </si>
  <si>
    <t>C450202</t>
    <phoneticPr fontId="1"/>
  </si>
  <si>
    <t>C450301</t>
    <phoneticPr fontId="1"/>
  </si>
  <si>
    <t>C450303</t>
    <phoneticPr fontId="1"/>
  </si>
  <si>
    <t>C460102</t>
    <phoneticPr fontId="1"/>
  </si>
  <si>
    <t>C460201</t>
    <phoneticPr fontId="1"/>
  </si>
  <si>
    <t>C460302</t>
    <phoneticPr fontId="1"/>
  </si>
  <si>
    <t>C460401</t>
    <phoneticPr fontId="1"/>
  </si>
  <si>
    <t>C460402</t>
    <phoneticPr fontId="1"/>
  </si>
  <si>
    <t>C460403</t>
    <phoneticPr fontId="1"/>
  </si>
  <si>
    <t>C470202</t>
    <phoneticPr fontId="1"/>
  </si>
  <si>
    <t>C470203</t>
    <phoneticPr fontId="1"/>
  </si>
  <si>
    <t>C470204</t>
    <phoneticPr fontId="1"/>
  </si>
  <si>
    <t>C470301</t>
    <phoneticPr fontId="1"/>
  </si>
  <si>
    <t>C470302</t>
    <phoneticPr fontId="1"/>
  </si>
  <si>
    <t>C470402</t>
    <phoneticPr fontId="1"/>
  </si>
  <si>
    <t>C460203</t>
    <phoneticPr fontId="1"/>
  </si>
  <si>
    <t>新</t>
    <rPh sb="0" eb="1">
      <t>シン</t>
    </rPh>
    <phoneticPr fontId="1"/>
  </si>
  <si>
    <t>自民</t>
    <rPh sb="0" eb="2">
      <t>ジミン</t>
    </rPh>
    <phoneticPr fontId="1"/>
  </si>
  <si>
    <t>維新</t>
    <rPh sb="0" eb="2">
      <t>イシン</t>
    </rPh>
    <phoneticPr fontId="1"/>
  </si>
  <si>
    <t>共産</t>
    <rPh sb="0" eb="2">
      <t>キョウサン</t>
    </rPh>
    <phoneticPr fontId="1"/>
  </si>
  <si>
    <t>元</t>
    <rPh sb="0" eb="1">
      <t>モト</t>
    </rPh>
    <phoneticPr fontId="1"/>
  </si>
  <si>
    <t>(無所属)</t>
    <rPh sb="1" eb="4">
      <t>ムショゾク</t>
    </rPh>
    <phoneticPr fontId="1"/>
  </si>
  <si>
    <t>公明</t>
    <rPh sb="0" eb="2">
      <t>コウメイ</t>
    </rPh>
    <phoneticPr fontId="1"/>
  </si>
  <si>
    <t>社民</t>
    <rPh sb="0" eb="2">
      <t>シャミン</t>
    </rPh>
    <phoneticPr fontId="1"/>
  </si>
  <si>
    <t>国民民主</t>
    <rPh sb="0" eb="2">
      <t>コクミン</t>
    </rPh>
    <rPh sb="2" eb="4">
      <t>ミンシュ</t>
    </rPh>
    <phoneticPr fontId="1"/>
  </si>
  <si>
    <t>新党くにもり</t>
    <rPh sb="0" eb="2">
      <t>シントウ</t>
    </rPh>
    <phoneticPr fontId="1"/>
  </si>
  <si>
    <t>日本成功党</t>
    <rPh sb="0" eb="2">
      <t>ニホン</t>
    </rPh>
    <rPh sb="2" eb="4">
      <t>セイコウ</t>
    </rPh>
    <rPh sb="4" eb="5">
      <t>トウ</t>
    </rPh>
    <phoneticPr fontId="1"/>
  </si>
  <si>
    <t>前</t>
    <rPh sb="0" eb="1">
      <t>マエ</t>
    </rPh>
    <phoneticPr fontId="1"/>
  </si>
  <si>
    <t>立憲民主</t>
    <rPh sb="0" eb="4">
      <t>リッケンミンシュ</t>
    </rPh>
    <phoneticPr fontId="1"/>
  </si>
  <si>
    <t>改新党</t>
    <rPh sb="0" eb="2">
      <t>カイシン</t>
    </rPh>
    <rPh sb="2" eb="3">
      <t>トウ</t>
    </rPh>
    <phoneticPr fontId="1"/>
  </si>
  <si>
    <t>立憲民主</t>
    <phoneticPr fontId="1"/>
  </si>
  <si>
    <t>国民新党</t>
    <rPh sb="0" eb="2">
      <t>コクミン</t>
    </rPh>
    <rPh sb="2" eb="4">
      <t>シントウ</t>
    </rPh>
    <phoneticPr fontId="1"/>
  </si>
  <si>
    <t>民主</t>
    <rPh sb="0" eb="2">
      <t>ミンシュ</t>
    </rPh>
    <phoneticPr fontId="1"/>
  </si>
  <si>
    <t>未来</t>
    <rPh sb="0" eb="2">
      <t>ミライ</t>
    </rPh>
    <phoneticPr fontId="1"/>
  </si>
  <si>
    <t>維新</t>
    <rPh sb="0" eb="2">
      <t>イシン</t>
    </rPh>
    <phoneticPr fontId="1"/>
  </si>
  <si>
    <t>自民</t>
    <rPh sb="0" eb="2">
      <t>ジミン</t>
    </rPh>
    <phoneticPr fontId="1"/>
  </si>
  <si>
    <t>得票総数</t>
    <rPh sb="0" eb="2">
      <t>トクヒョウ</t>
    </rPh>
    <rPh sb="2" eb="4">
      <t>ソウスウ</t>
    </rPh>
    <phoneticPr fontId="1"/>
  </si>
  <si>
    <t>有権者数計</t>
    <rPh sb="0" eb="4">
      <t>ユウケンシャスウ</t>
    </rPh>
    <rPh sb="4" eb="5">
      <t>ケイ</t>
    </rPh>
    <phoneticPr fontId="1"/>
  </si>
  <si>
    <t>国内</t>
    <rPh sb="0" eb="2">
      <t>コクナイ</t>
    </rPh>
    <phoneticPr fontId="1"/>
  </si>
  <si>
    <t>在外</t>
    <rPh sb="0" eb="2">
      <t>ザイガイ</t>
    </rPh>
    <phoneticPr fontId="1"/>
  </si>
  <si>
    <t>国内</t>
    <rPh sb="0" eb="2">
      <t>コクナイ</t>
    </rPh>
    <phoneticPr fontId="1"/>
  </si>
  <si>
    <t>在外</t>
    <rPh sb="0" eb="2">
      <t>ザイガイ</t>
    </rPh>
    <phoneticPr fontId="1"/>
  </si>
  <si>
    <t>投票総数</t>
    <rPh sb="0" eb="2">
      <t>トウヒョウ</t>
    </rPh>
    <rPh sb="2" eb="4">
      <t>ソウスウ</t>
    </rPh>
    <phoneticPr fontId="1"/>
  </si>
  <si>
    <t>？</t>
    <phoneticPr fontId="1"/>
  </si>
  <si>
    <t>無効票/投票者数</t>
    <rPh sb="0" eb="3">
      <t>ムコウヒョウ</t>
    </rPh>
    <rPh sb="4" eb="7">
      <t>トウヒョウシャ</t>
    </rPh>
    <rPh sb="7" eb="8">
      <t>スウ</t>
    </rPh>
    <phoneticPr fontId="1"/>
  </si>
  <si>
    <t>群馬(投票総数なし)</t>
    <rPh sb="0" eb="2">
      <t>グンマ</t>
    </rPh>
    <rPh sb="3" eb="7">
      <t>トウヒョウソウスウ</t>
    </rPh>
    <phoneticPr fontId="1"/>
  </si>
  <si>
    <t>持ち帰り等</t>
    <rPh sb="0" eb="1">
      <t>モ</t>
    </rPh>
    <rPh sb="2" eb="3">
      <t>カエ</t>
    </rPh>
    <rPh sb="4" eb="5">
      <t>トウ</t>
    </rPh>
    <phoneticPr fontId="1"/>
  </si>
  <si>
    <t>無/投票数</t>
    <rPh sb="0" eb="1">
      <t>ム</t>
    </rPh>
    <rPh sb="2" eb="5">
      <t>トウヒョウスウ</t>
    </rPh>
    <phoneticPr fontId="1"/>
  </si>
  <si>
    <t>無効票</t>
    <rPh sb="0" eb="3">
      <t>ムコウヒョウ</t>
    </rPh>
    <phoneticPr fontId="1"/>
  </si>
  <si>
    <t>候補者数</t>
    <rPh sb="0" eb="3">
      <t>コウホシャ</t>
    </rPh>
    <rPh sb="3" eb="4">
      <t>スウ</t>
    </rPh>
    <phoneticPr fontId="1"/>
  </si>
  <si>
    <t>自維立</t>
    <rPh sb="0" eb="1">
      <t>ジ</t>
    </rPh>
    <rPh sb="1" eb="2">
      <t>イ</t>
    </rPh>
    <rPh sb="2" eb="3">
      <t>タチ</t>
    </rPh>
    <phoneticPr fontId="1"/>
  </si>
  <si>
    <t>自立</t>
    <rPh sb="0" eb="2">
      <t>ジリツ</t>
    </rPh>
    <phoneticPr fontId="1"/>
  </si>
  <si>
    <t>自立共無</t>
    <rPh sb="0" eb="2">
      <t>ジリツ</t>
    </rPh>
    <rPh sb="2" eb="3">
      <t>トモ</t>
    </rPh>
    <rPh sb="3" eb="4">
      <t>ム</t>
    </rPh>
    <phoneticPr fontId="1"/>
  </si>
  <si>
    <t>自立Ｎ</t>
    <rPh sb="0" eb="2">
      <t>ジリツ</t>
    </rPh>
    <phoneticPr fontId="1"/>
  </si>
  <si>
    <t>自立共</t>
    <rPh sb="0" eb="2">
      <t>ジリツ</t>
    </rPh>
    <rPh sb="2" eb="3">
      <t>トモ</t>
    </rPh>
    <phoneticPr fontId="1"/>
  </si>
  <si>
    <t>自立</t>
    <rPh sb="0" eb="1">
      <t>ジ</t>
    </rPh>
    <rPh sb="1" eb="2">
      <t>タチ</t>
    </rPh>
    <phoneticPr fontId="1"/>
  </si>
  <si>
    <t>公立</t>
    <rPh sb="0" eb="2">
      <t>コウリツ</t>
    </rPh>
    <phoneticPr fontId="1"/>
  </si>
  <si>
    <t>自立共</t>
    <rPh sb="0" eb="1">
      <t>ジ</t>
    </rPh>
    <rPh sb="1" eb="2">
      <t>タチ</t>
    </rPh>
    <rPh sb="2" eb="3">
      <t>トモ</t>
    </rPh>
    <phoneticPr fontId="1"/>
  </si>
  <si>
    <t>自立Ｎ</t>
    <rPh sb="0" eb="1">
      <t>ジ</t>
    </rPh>
    <rPh sb="1" eb="2">
      <t>タチ</t>
    </rPh>
    <phoneticPr fontId="1"/>
  </si>
  <si>
    <t>自維立無</t>
    <rPh sb="0" eb="1">
      <t>ジ</t>
    </rPh>
    <rPh sb="1" eb="2">
      <t>イ</t>
    </rPh>
    <rPh sb="2" eb="3">
      <t>タチ</t>
    </rPh>
    <rPh sb="3" eb="4">
      <t>ム</t>
    </rPh>
    <phoneticPr fontId="1"/>
  </si>
  <si>
    <t>自立無</t>
    <rPh sb="0" eb="1">
      <t>ジ</t>
    </rPh>
    <rPh sb="1" eb="2">
      <t>タチ</t>
    </rPh>
    <rPh sb="2" eb="3">
      <t>ム</t>
    </rPh>
    <phoneticPr fontId="1"/>
  </si>
  <si>
    <t>自維共</t>
    <rPh sb="0" eb="1">
      <t>ジ</t>
    </rPh>
    <rPh sb="1" eb="2">
      <t>イ</t>
    </rPh>
    <rPh sb="2" eb="3">
      <t>トモ</t>
    </rPh>
    <phoneticPr fontId="1"/>
  </si>
  <si>
    <t>自共</t>
    <rPh sb="0" eb="1">
      <t>ジ</t>
    </rPh>
    <rPh sb="1" eb="2">
      <t>トモ</t>
    </rPh>
    <phoneticPr fontId="1"/>
  </si>
  <si>
    <t>自国</t>
    <rPh sb="0" eb="1">
      <t>ジ</t>
    </rPh>
    <phoneticPr fontId="1"/>
  </si>
  <si>
    <t>自共無</t>
    <rPh sb="0" eb="1">
      <t>ジ</t>
    </rPh>
    <rPh sb="1" eb="2">
      <t>トモ</t>
    </rPh>
    <rPh sb="2" eb="3">
      <t>ム</t>
    </rPh>
    <phoneticPr fontId="1"/>
  </si>
  <si>
    <t>自無</t>
    <rPh sb="0" eb="1">
      <t>ジ</t>
    </rPh>
    <rPh sb="1" eb="2">
      <t>ム</t>
    </rPh>
    <phoneticPr fontId="1"/>
  </si>
  <si>
    <t>自国共無</t>
    <rPh sb="0" eb="1">
      <t>ジ</t>
    </rPh>
    <rPh sb="1" eb="2">
      <t>コク</t>
    </rPh>
    <rPh sb="2" eb="3">
      <t>トモ</t>
    </rPh>
    <rPh sb="3" eb="4">
      <t>ム</t>
    </rPh>
    <phoneticPr fontId="1"/>
  </si>
  <si>
    <t>自維立共</t>
    <rPh sb="0" eb="1">
      <t>ジ</t>
    </rPh>
    <rPh sb="1" eb="2">
      <t>イ</t>
    </rPh>
    <rPh sb="2" eb="3">
      <t>タチ</t>
    </rPh>
    <rPh sb="3" eb="4">
      <t>トモ</t>
    </rPh>
    <phoneticPr fontId="1"/>
  </si>
  <si>
    <t>自維共無</t>
    <rPh sb="0" eb="1">
      <t>ジ</t>
    </rPh>
    <rPh sb="1" eb="2">
      <t>イ</t>
    </rPh>
    <rPh sb="2" eb="3">
      <t>トモ</t>
    </rPh>
    <rPh sb="3" eb="4">
      <t>ム</t>
    </rPh>
    <phoneticPr fontId="1"/>
  </si>
  <si>
    <t>自立N</t>
    <rPh sb="0" eb="2">
      <t>ジリツ</t>
    </rPh>
    <phoneticPr fontId="1"/>
  </si>
  <si>
    <t>自維立無無</t>
    <rPh sb="0" eb="1">
      <t>ジ</t>
    </rPh>
    <rPh sb="1" eb="2">
      <t>イ</t>
    </rPh>
    <rPh sb="2" eb="3">
      <t>タチ</t>
    </rPh>
    <rPh sb="3" eb="4">
      <t>ム</t>
    </rPh>
    <rPh sb="4" eb="5">
      <t>ム</t>
    </rPh>
    <phoneticPr fontId="1"/>
  </si>
  <si>
    <t>自国共無無</t>
    <rPh sb="0" eb="2">
      <t>ジコク</t>
    </rPh>
    <rPh sb="2" eb="3">
      <t>トモ</t>
    </rPh>
    <rPh sb="3" eb="4">
      <t>ム</t>
    </rPh>
    <rPh sb="4" eb="5">
      <t>ム</t>
    </rPh>
    <phoneticPr fontId="1"/>
  </si>
  <si>
    <t>自国共</t>
    <rPh sb="0" eb="1">
      <t>ジ</t>
    </rPh>
    <rPh sb="1" eb="2">
      <t>コク</t>
    </rPh>
    <rPh sb="2" eb="3">
      <t>トモ</t>
    </rPh>
    <phoneticPr fontId="1"/>
  </si>
  <si>
    <t>自維国立</t>
    <rPh sb="0" eb="1">
      <t>ジ</t>
    </rPh>
    <rPh sb="1" eb="2">
      <t>イ</t>
    </rPh>
    <rPh sb="2" eb="4">
      <t>コクリツ</t>
    </rPh>
    <phoneticPr fontId="1"/>
  </si>
  <si>
    <t>自維立Ｎ</t>
    <rPh sb="0" eb="1">
      <t>ジ</t>
    </rPh>
    <rPh sb="1" eb="2">
      <t>イ</t>
    </rPh>
    <rPh sb="2" eb="3">
      <t>タチ</t>
    </rPh>
    <phoneticPr fontId="1"/>
  </si>
  <si>
    <t>自立無</t>
    <rPh sb="0" eb="2">
      <t>ジリツ</t>
    </rPh>
    <rPh sb="2" eb="3">
      <t>ム</t>
    </rPh>
    <phoneticPr fontId="1"/>
  </si>
  <si>
    <t>自立く無</t>
    <rPh sb="0" eb="2">
      <t>ジリツ</t>
    </rPh>
    <rPh sb="3" eb="4">
      <t>ム</t>
    </rPh>
    <phoneticPr fontId="1"/>
  </si>
  <si>
    <t>自共れ</t>
    <rPh sb="0" eb="1">
      <t>ジ</t>
    </rPh>
    <rPh sb="1" eb="2">
      <t>トモ</t>
    </rPh>
    <phoneticPr fontId="1"/>
  </si>
  <si>
    <t>自維立れ無</t>
    <rPh sb="0" eb="1">
      <t>ジ</t>
    </rPh>
    <rPh sb="1" eb="2">
      <t>イ</t>
    </rPh>
    <rPh sb="2" eb="3">
      <t>タチ</t>
    </rPh>
    <rPh sb="4" eb="5">
      <t>ム</t>
    </rPh>
    <phoneticPr fontId="1"/>
  </si>
  <si>
    <t>自維立N無</t>
    <rPh sb="0" eb="1">
      <t>ジ</t>
    </rPh>
    <rPh sb="1" eb="2">
      <t>イ</t>
    </rPh>
    <rPh sb="2" eb="3">
      <t>タチ</t>
    </rPh>
    <rPh sb="4" eb="5">
      <t>ム</t>
    </rPh>
    <phoneticPr fontId="1"/>
  </si>
  <si>
    <t>自維立や</t>
    <rPh sb="0" eb="1">
      <t>ジ</t>
    </rPh>
    <rPh sb="1" eb="2">
      <t>イ</t>
    </rPh>
    <rPh sb="2" eb="3">
      <t>タチ</t>
    </rPh>
    <phoneticPr fontId="1"/>
  </si>
  <si>
    <t>自維立こ無</t>
    <rPh sb="0" eb="1">
      <t>ジ</t>
    </rPh>
    <rPh sb="1" eb="2">
      <t>イ</t>
    </rPh>
    <rPh sb="2" eb="3">
      <t>タチ</t>
    </rPh>
    <rPh sb="4" eb="5">
      <t>ム</t>
    </rPh>
    <phoneticPr fontId="1"/>
  </si>
  <si>
    <t>公維共</t>
    <rPh sb="0" eb="1">
      <t>コウ</t>
    </rPh>
    <rPh sb="1" eb="2">
      <t>イ</t>
    </rPh>
    <rPh sb="2" eb="3">
      <t>トモ</t>
    </rPh>
    <phoneticPr fontId="1"/>
  </si>
  <si>
    <t>自立共無無</t>
    <rPh sb="0" eb="2">
      <t>ジリツ</t>
    </rPh>
    <rPh sb="2" eb="3">
      <t>トモ</t>
    </rPh>
    <rPh sb="3" eb="4">
      <t>ム</t>
    </rPh>
    <rPh sb="4" eb="5">
      <t>ム</t>
    </rPh>
    <phoneticPr fontId="1"/>
  </si>
  <si>
    <t>自維立無無無</t>
    <rPh sb="0" eb="1">
      <t>ジ</t>
    </rPh>
    <rPh sb="1" eb="2">
      <t>イ</t>
    </rPh>
    <rPh sb="2" eb="3">
      <t>タチ</t>
    </rPh>
    <rPh sb="3" eb="4">
      <t>ム</t>
    </rPh>
    <rPh sb="4" eb="5">
      <t>ム</t>
    </rPh>
    <rPh sb="5" eb="6">
      <t>ム</t>
    </rPh>
    <phoneticPr fontId="1"/>
  </si>
  <si>
    <t>維立一無無無無</t>
    <rPh sb="0" eb="1">
      <t>イ</t>
    </rPh>
    <rPh sb="1" eb="2">
      <t>タチ</t>
    </rPh>
    <rPh sb="2" eb="3">
      <t>イチ</t>
    </rPh>
    <rPh sb="3" eb="4">
      <t>ム</t>
    </rPh>
    <rPh sb="4" eb="5">
      <t>ム</t>
    </rPh>
    <rPh sb="5" eb="6">
      <t>ム</t>
    </rPh>
    <rPh sb="6" eb="7">
      <t>ム</t>
    </rPh>
    <phoneticPr fontId="1"/>
  </si>
  <si>
    <t>自維立共Ｎ</t>
    <rPh sb="0" eb="1">
      <t>ジ</t>
    </rPh>
    <rPh sb="1" eb="2">
      <t>イ</t>
    </rPh>
    <rPh sb="2" eb="3">
      <t>タチ</t>
    </rPh>
    <rPh sb="3" eb="4">
      <t>トモ</t>
    </rPh>
    <phoneticPr fontId="1"/>
  </si>
  <si>
    <t>自維国共</t>
    <rPh sb="0" eb="1">
      <t>ジ</t>
    </rPh>
    <rPh sb="1" eb="2">
      <t>イ</t>
    </rPh>
    <rPh sb="2" eb="3">
      <t>コク</t>
    </rPh>
    <rPh sb="3" eb="4">
      <t>トモ</t>
    </rPh>
    <phoneticPr fontId="1"/>
  </si>
  <si>
    <t>自立れＮ</t>
    <rPh sb="0" eb="1">
      <t>ジ</t>
    </rPh>
    <rPh sb="1" eb="2">
      <t>タチ</t>
    </rPh>
    <phoneticPr fontId="1"/>
  </si>
  <si>
    <t>自国共社</t>
    <rPh sb="0" eb="2">
      <t>ジコク</t>
    </rPh>
    <rPh sb="2" eb="3">
      <t>トモ</t>
    </rPh>
    <rPh sb="3" eb="4">
      <t>シャ</t>
    </rPh>
    <phoneticPr fontId="1"/>
  </si>
  <si>
    <t>維立無</t>
    <rPh sb="0" eb="1">
      <t>イ</t>
    </rPh>
    <rPh sb="1" eb="2">
      <t>タチ</t>
    </rPh>
    <rPh sb="2" eb="3">
      <t>ム</t>
    </rPh>
    <phoneticPr fontId="1"/>
  </si>
  <si>
    <t>自社Ｎ</t>
    <rPh sb="0" eb="1">
      <t>ジ</t>
    </rPh>
    <rPh sb="1" eb="2">
      <t>シャ</t>
    </rPh>
    <phoneticPr fontId="1"/>
  </si>
  <si>
    <t>自無無</t>
    <rPh sb="0" eb="1">
      <t>ジ</t>
    </rPh>
    <rPh sb="1" eb="2">
      <t>ム</t>
    </rPh>
    <rPh sb="2" eb="3">
      <t>ム</t>
    </rPh>
    <phoneticPr fontId="1"/>
  </si>
  <si>
    <t>自維立共</t>
    <rPh sb="0" eb="1">
      <t>ジ</t>
    </rPh>
    <rPh sb="1" eb="2">
      <t>イ</t>
    </rPh>
    <rPh sb="2" eb="3">
      <t>タテ</t>
    </rPh>
    <rPh sb="3" eb="4">
      <t>トモ</t>
    </rPh>
    <phoneticPr fontId="1"/>
  </si>
  <si>
    <t>自維国</t>
    <rPh sb="0" eb="1">
      <t>ジ</t>
    </rPh>
    <rPh sb="1" eb="2">
      <t>イ</t>
    </rPh>
    <rPh sb="2" eb="3">
      <t>コク</t>
    </rPh>
    <phoneticPr fontId="1"/>
  </si>
  <si>
    <t>自立愛無</t>
    <rPh sb="0" eb="2">
      <t>ジリツ</t>
    </rPh>
    <rPh sb="2" eb="3">
      <t>アイ</t>
    </rPh>
    <rPh sb="3" eb="4">
      <t>ム</t>
    </rPh>
    <phoneticPr fontId="1"/>
  </si>
  <si>
    <t>自国</t>
    <rPh sb="0" eb="1">
      <t>ジ</t>
    </rPh>
    <rPh sb="1" eb="2">
      <t>コク</t>
    </rPh>
    <phoneticPr fontId="1"/>
  </si>
  <si>
    <t>自維立共れ</t>
    <rPh sb="0" eb="1">
      <t>ジ</t>
    </rPh>
    <rPh sb="1" eb="2">
      <t>イ</t>
    </rPh>
    <rPh sb="2" eb="3">
      <t>タテ</t>
    </rPh>
    <rPh sb="3" eb="4">
      <t>トモ</t>
    </rPh>
    <phoneticPr fontId="1"/>
  </si>
  <si>
    <t>自立れ</t>
    <rPh sb="0" eb="2">
      <t>ジリツ</t>
    </rPh>
    <phoneticPr fontId="1"/>
  </si>
  <si>
    <t>自国Ｎ</t>
    <rPh sb="0" eb="1">
      <t>ジ</t>
    </rPh>
    <rPh sb="1" eb="2">
      <t>コク</t>
    </rPh>
    <phoneticPr fontId="1"/>
  </si>
  <si>
    <t>自維共れ</t>
    <rPh sb="0" eb="1">
      <t>ジ</t>
    </rPh>
    <rPh sb="1" eb="2">
      <t>イ</t>
    </rPh>
    <rPh sb="2" eb="3">
      <t>トモ</t>
    </rPh>
    <phoneticPr fontId="1"/>
  </si>
  <si>
    <t>自国共れ</t>
    <rPh sb="0" eb="2">
      <t>ジコク</t>
    </rPh>
    <rPh sb="2" eb="3">
      <t>トモ</t>
    </rPh>
    <phoneticPr fontId="1"/>
  </si>
  <si>
    <t>公立共無</t>
    <rPh sb="0" eb="1">
      <t>コウ</t>
    </rPh>
    <rPh sb="1" eb="2">
      <t>タチ</t>
    </rPh>
    <rPh sb="2" eb="3">
      <t>トモ</t>
    </rPh>
    <rPh sb="3" eb="4">
      <t>ム</t>
    </rPh>
    <phoneticPr fontId="1"/>
  </si>
  <si>
    <t>公共れ無</t>
    <rPh sb="0" eb="2">
      <t>コウキョウ</t>
    </rPh>
    <rPh sb="3" eb="4">
      <t>ム</t>
    </rPh>
    <phoneticPr fontId="1"/>
  </si>
  <si>
    <t>公立無</t>
    <rPh sb="0" eb="2">
      <t>コウリツ</t>
    </rPh>
    <rPh sb="2" eb="3">
      <t>ム</t>
    </rPh>
    <phoneticPr fontId="1"/>
  </si>
  <si>
    <t>自維立共れ</t>
    <rPh sb="0" eb="1">
      <t>ジ</t>
    </rPh>
    <rPh sb="1" eb="2">
      <t>イ</t>
    </rPh>
    <rPh sb="2" eb="3">
      <t>タチ</t>
    </rPh>
    <rPh sb="3" eb="4">
      <t>トモ</t>
    </rPh>
    <phoneticPr fontId="1"/>
  </si>
  <si>
    <t>自維社無</t>
    <rPh sb="0" eb="1">
      <t>ジ</t>
    </rPh>
    <rPh sb="1" eb="2">
      <t>イ</t>
    </rPh>
    <rPh sb="2" eb="3">
      <t>シャ</t>
    </rPh>
    <rPh sb="3" eb="4">
      <t>ム</t>
    </rPh>
    <phoneticPr fontId="1"/>
  </si>
  <si>
    <t>公立Ｎ</t>
    <rPh sb="0" eb="2">
      <t>コウリツ</t>
    </rPh>
    <phoneticPr fontId="1"/>
  </si>
  <si>
    <t>公立共</t>
    <rPh sb="0" eb="2">
      <t>コウリツ</t>
    </rPh>
    <rPh sb="2" eb="3">
      <t>トモ</t>
    </rPh>
    <phoneticPr fontId="1"/>
  </si>
  <si>
    <t>公共れ</t>
    <rPh sb="0" eb="2">
      <t>コウキョウ</t>
    </rPh>
    <phoneticPr fontId="1"/>
  </si>
  <si>
    <t>共Ｎ無無</t>
    <rPh sb="0" eb="1">
      <t>トモ</t>
    </rPh>
    <rPh sb="2" eb="3">
      <t>ム</t>
    </rPh>
    <rPh sb="3" eb="4">
      <t>ム</t>
    </rPh>
    <phoneticPr fontId="1"/>
  </si>
  <si>
    <t>自国</t>
    <rPh sb="0" eb="2">
      <t>ジコク</t>
    </rPh>
    <phoneticPr fontId="1"/>
  </si>
  <si>
    <t>自共く無</t>
    <rPh sb="0" eb="1">
      <t>ジ</t>
    </rPh>
    <rPh sb="1" eb="2">
      <t>トモ</t>
    </rPh>
    <rPh sb="3" eb="4">
      <t>ム</t>
    </rPh>
    <phoneticPr fontId="1"/>
  </si>
  <si>
    <t>自共社成</t>
    <rPh sb="0" eb="1">
      <t>ジ</t>
    </rPh>
    <rPh sb="1" eb="2">
      <t>トモ</t>
    </rPh>
    <rPh sb="2" eb="3">
      <t>シャ</t>
    </rPh>
    <rPh sb="3" eb="4">
      <t>ナリ</t>
    </rPh>
    <phoneticPr fontId="1"/>
  </si>
  <si>
    <t>公維立Ｎ無無</t>
    <rPh sb="0" eb="1">
      <t>コウ</t>
    </rPh>
    <rPh sb="1" eb="2">
      <t>イ</t>
    </rPh>
    <rPh sb="2" eb="3">
      <t>タチ</t>
    </rPh>
    <rPh sb="4" eb="5">
      <t>ム</t>
    </rPh>
    <rPh sb="5" eb="6">
      <t>ム</t>
    </rPh>
    <phoneticPr fontId="1"/>
  </si>
  <si>
    <t>自れ無</t>
    <rPh sb="0" eb="1">
      <t>ジ</t>
    </rPh>
    <rPh sb="2" eb="3">
      <t>ム</t>
    </rPh>
    <phoneticPr fontId="1"/>
  </si>
  <si>
    <t>自維無無</t>
    <rPh sb="0" eb="1">
      <t>ジ</t>
    </rPh>
    <rPh sb="1" eb="2">
      <t>イ</t>
    </rPh>
    <rPh sb="2" eb="3">
      <t>ム</t>
    </rPh>
    <rPh sb="3" eb="4">
      <t>ム</t>
    </rPh>
    <phoneticPr fontId="1"/>
  </si>
  <si>
    <t>自国共</t>
    <rPh sb="0" eb="2">
      <t>ジコク</t>
    </rPh>
    <rPh sb="2" eb="3">
      <t>トモ</t>
    </rPh>
    <phoneticPr fontId="1"/>
  </si>
  <si>
    <t>自共無無無</t>
    <rPh sb="0" eb="1">
      <t>ジ</t>
    </rPh>
    <rPh sb="1" eb="2">
      <t>トモ</t>
    </rPh>
    <rPh sb="2" eb="3">
      <t>ム</t>
    </rPh>
    <rPh sb="3" eb="4">
      <t>ム</t>
    </rPh>
    <rPh sb="4" eb="5">
      <t>ム</t>
    </rPh>
    <phoneticPr fontId="1"/>
  </si>
  <si>
    <t>自立Ｎ無</t>
    <rPh sb="0" eb="2">
      <t>ジリツ</t>
    </rPh>
    <rPh sb="3" eb="4">
      <t>ム</t>
    </rPh>
    <phoneticPr fontId="1"/>
  </si>
  <si>
    <t>自維立社</t>
    <rPh sb="0" eb="1">
      <t>ジ</t>
    </rPh>
    <rPh sb="1" eb="2">
      <t>イ</t>
    </rPh>
    <rPh sb="2" eb="3">
      <t>タチ</t>
    </rPh>
    <rPh sb="3" eb="4">
      <t>シャ</t>
    </rPh>
    <phoneticPr fontId="1"/>
  </si>
  <si>
    <t>自立共Ｎ無</t>
    <rPh sb="0" eb="2">
      <t>ジリツ</t>
    </rPh>
    <rPh sb="2" eb="3">
      <t>トモ</t>
    </rPh>
    <rPh sb="4" eb="5">
      <t>ム</t>
    </rPh>
    <phoneticPr fontId="1"/>
  </si>
  <si>
    <t>自社無</t>
    <rPh sb="0" eb="1">
      <t>ジ</t>
    </rPh>
    <rPh sb="1" eb="2">
      <t>シャ</t>
    </rPh>
    <rPh sb="2" eb="3">
      <t>ム</t>
    </rPh>
    <phoneticPr fontId="1"/>
  </si>
  <si>
    <t>自立改無</t>
    <rPh sb="0" eb="2">
      <t>ジリツ</t>
    </rPh>
    <rPh sb="2" eb="3">
      <t>アラタ</t>
    </rPh>
    <rPh sb="3" eb="4">
      <t>ム</t>
    </rPh>
    <phoneticPr fontId="1"/>
  </si>
  <si>
    <t>自立無無</t>
    <rPh sb="0" eb="2">
      <t>ジリツ</t>
    </rPh>
    <rPh sb="2" eb="3">
      <t>ム</t>
    </rPh>
    <rPh sb="3" eb="4">
      <t>ム</t>
    </rPh>
    <phoneticPr fontId="1"/>
  </si>
  <si>
    <t>自立共革</t>
    <rPh sb="0" eb="2">
      <t>ジリツ</t>
    </rPh>
    <rPh sb="2" eb="3">
      <t>トモ</t>
    </rPh>
    <rPh sb="3" eb="4">
      <t>カワ</t>
    </rPh>
    <phoneticPr fontId="1"/>
  </si>
  <si>
    <t>自共Ｎ無無</t>
    <rPh sb="0" eb="1">
      <t>ジ</t>
    </rPh>
    <rPh sb="1" eb="2">
      <t>トモ</t>
    </rPh>
    <rPh sb="3" eb="4">
      <t>ム</t>
    </rPh>
    <rPh sb="4" eb="5">
      <t>ム</t>
    </rPh>
    <phoneticPr fontId="1"/>
  </si>
  <si>
    <t>自共Ｎ</t>
    <rPh sb="0" eb="1">
      <t>ジ</t>
    </rPh>
    <rPh sb="1" eb="2">
      <t>トモ</t>
    </rPh>
    <phoneticPr fontId="1"/>
  </si>
  <si>
    <t>自維社Ｎ</t>
    <rPh sb="0" eb="1">
      <t>ジ</t>
    </rPh>
    <rPh sb="1" eb="2">
      <t>イ</t>
    </rPh>
    <rPh sb="2" eb="3">
      <t>シャ</t>
    </rPh>
    <phoneticPr fontId="1"/>
  </si>
  <si>
    <t>持ち帰り等</t>
    <rPh sb="0" eb="1">
      <t>モ</t>
    </rPh>
    <rPh sb="2" eb="3">
      <t>カエ</t>
    </rPh>
    <rPh sb="4" eb="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</si>
</sst>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_ "/>
    <numFmt numFmtId="178" formatCode="0.000_);[Red]\(0.000\)"/>
    <numFmt numFmtId="179" formatCode="#,##0.000_);[Red]\(#,##0.000\)"/>
    <numFmt numFmtId="180" formatCode="#,##0.000_ "/>
    <numFmt numFmtId="181" formatCode="#,##0.000"/>
  </numFmts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176" fontId="0" fillId="0" borderId="0" xfId="0" applyNumberFormat="1"/>
    <xf numFmtId="10" fontId="0" fillId="0" borderId="1" xfId="0" applyNumberFormat="1" applyBorder="1"/>
    <xf numFmtId="177" fontId="0" fillId="0" borderId="0" xfId="0" applyNumberFormat="1"/>
    <xf numFmtId="10" fontId="0" fillId="0" borderId="0" xfId="0" applyNumberFormat="1"/>
    <xf numFmtId="10" fontId="0" fillId="0" borderId="0" xfId="0" applyNumberFormat="1" applyBorder="1"/>
    <xf numFmtId="0" fontId="0" fillId="0" borderId="2" xfId="0" applyFill="1" applyBorder="1"/>
    <xf numFmtId="0" fontId="0" fillId="0" borderId="0" xfId="0" applyFill="1" applyBorder="1"/>
    <xf numFmtId="0" fontId="0" fillId="0" borderId="1" xfId="0" applyBorder="1"/>
    <xf numFmtId="177" fontId="0" fillId="0" borderId="0" xfId="0" applyNumberFormat="1" applyFill="1" applyBorder="1"/>
    <xf numFmtId="0" fontId="0" fillId="0" borderId="3" xfId="0" applyBorder="1"/>
    <xf numFmtId="10" fontId="0" fillId="0" borderId="5" xfId="0" applyNumberFormat="1" applyBorder="1"/>
    <xf numFmtId="10" fontId="0" fillId="0" borderId="7" xfId="0" applyNumberFormat="1" applyBorder="1"/>
    <xf numFmtId="3" fontId="0" fillId="0" borderId="7" xfId="0" applyNumberFormat="1" applyBorder="1"/>
    <xf numFmtId="0" fontId="0" fillId="0" borderId="4" xfId="0" applyBorder="1"/>
    <xf numFmtId="0" fontId="0" fillId="0" borderId="8" xfId="0" applyBorder="1"/>
    <xf numFmtId="177" fontId="0" fillId="0" borderId="6" xfId="0" applyNumberFormat="1" applyBorder="1"/>
    <xf numFmtId="177" fontId="0" fillId="0" borderId="3" xfId="0" applyNumberFormat="1" applyBorder="1"/>
    <xf numFmtId="177" fontId="0" fillId="0" borderId="8" xfId="0" applyNumberFormat="1" applyBorder="1"/>
    <xf numFmtId="0" fontId="0" fillId="0" borderId="7" xfId="0" applyBorder="1"/>
    <xf numFmtId="176" fontId="0" fillId="0" borderId="7" xfId="0" applyNumberFormat="1" applyBorder="1"/>
    <xf numFmtId="177" fontId="0" fillId="0" borderId="7" xfId="0" applyNumberFormat="1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176" fontId="0" fillId="0" borderId="10" xfId="0" applyNumberFormat="1" applyBorder="1"/>
    <xf numFmtId="10" fontId="0" fillId="0" borderId="11" xfId="0" applyNumberFormat="1" applyBorder="1"/>
    <xf numFmtId="177" fontId="0" fillId="0" borderId="10" xfId="0" applyNumberFormat="1" applyBorder="1"/>
    <xf numFmtId="10" fontId="0" fillId="0" borderId="10" xfId="0" applyNumberFormat="1" applyBorder="1"/>
    <xf numFmtId="0" fontId="0" fillId="0" borderId="12" xfId="0" applyBorder="1"/>
    <xf numFmtId="0" fontId="0" fillId="0" borderId="11" xfId="0" applyBorder="1"/>
    <xf numFmtId="0" fontId="0" fillId="0" borderId="2" xfId="0" applyBorder="1"/>
    <xf numFmtId="176" fontId="0" fillId="0" borderId="3" xfId="0" applyNumberFormat="1" applyBorder="1"/>
    <xf numFmtId="10" fontId="0" fillId="0" borderId="8" xfId="0" applyNumberFormat="1" applyBorder="1"/>
    <xf numFmtId="10" fontId="0" fillId="0" borderId="3" xfId="0" applyNumberFormat="1" applyBorder="1"/>
    <xf numFmtId="0" fontId="0" fillId="0" borderId="7" xfId="0" applyFill="1" applyBorder="1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3" fontId="0" fillId="0" borderId="0" xfId="0" applyNumberFormat="1"/>
    <xf numFmtId="3" fontId="0" fillId="0" borderId="0" xfId="0" applyNumberFormat="1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10" fontId="0" fillId="0" borderId="15" xfId="0" applyNumberFormat="1" applyBorder="1"/>
    <xf numFmtId="0" fontId="0" fillId="0" borderId="14" xfId="0" applyFill="1" applyBorder="1"/>
    <xf numFmtId="14" fontId="0" fillId="0" borderId="0" xfId="0" applyNumberFormat="1"/>
    <xf numFmtId="14" fontId="0" fillId="0" borderId="14" xfId="0" applyNumberFormat="1" applyBorder="1"/>
    <xf numFmtId="177" fontId="0" fillId="0" borderId="1" xfId="0" applyNumberFormat="1" applyFill="1" applyBorder="1"/>
    <xf numFmtId="177" fontId="0" fillId="0" borderId="5" xfId="0" applyNumberFormat="1" applyBorder="1"/>
    <xf numFmtId="177" fontId="0" fillId="0" borderId="11" xfId="0" applyNumberFormat="1" applyBorder="1"/>
    <xf numFmtId="177" fontId="0" fillId="0" borderId="1" xfId="0" applyNumberFormat="1" applyBorder="1"/>
    <xf numFmtId="177" fontId="0" fillId="0" borderId="0" xfId="0" applyNumberFormat="1" applyAlignment="1"/>
    <xf numFmtId="177" fontId="0" fillId="0" borderId="7" xfId="0" applyNumberFormat="1" applyBorder="1" applyAlignment="1"/>
    <xf numFmtId="177" fontId="0" fillId="0" borderId="5" xfId="0" applyNumberFormat="1" applyBorder="1" applyAlignment="1"/>
    <xf numFmtId="177" fontId="0" fillId="0" borderId="0" xfId="0" applyNumberFormat="1" applyBorder="1" applyAlignment="1"/>
    <xf numFmtId="0" fontId="0" fillId="0" borderId="7" xfId="0" applyNumberFormat="1" applyBorder="1"/>
    <xf numFmtId="0" fontId="0" fillId="0" borderId="0" xfId="0" applyNumberFormat="1"/>
    <xf numFmtId="0" fontId="0" fillId="0" borderId="0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Border="1"/>
    <xf numFmtId="176" fontId="0" fillId="0" borderId="0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/>
    <xf numFmtId="176" fontId="0" fillId="0" borderId="5" xfId="0" applyNumberFormat="1" applyBorder="1"/>
    <xf numFmtId="178" fontId="0" fillId="0" borderId="7" xfId="0" applyNumberFormat="1" applyBorder="1"/>
    <xf numFmtId="178" fontId="0" fillId="0" borderId="0" xfId="0" applyNumberFormat="1"/>
    <xf numFmtId="177" fontId="0" fillId="0" borderId="0" xfId="0" applyNumberFormat="1" applyBorder="1"/>
    <xf numFmtId="179" fontId="0" fillId="0" borderId="0" xfId="0" applyNumberFormat="1"/>
    <xf numFmtId="179" fontId="0" fillId="0" borderId="0" xfId="0" applyNumberFormat="1" applyFill="1" applyBorder="1"/>
    <xf numFmtId="179" fontId="0" fillId="0" borderId="3" xfId="0" applyNumberFormat="1" applyBorder="1"/>
    <xf numFmtId="179" fontId="0" fillId="0" borderId="7" xfId="0" applyNumberFormat="1" applyBorder="1" applyAlignment="1"/>
    <xf numFmtId="179" fontId="0" fillId="0" borderId="7" xfId="0" applyNumberFormat="1" applyBorder="1"/>
    <xf numFmtId="179" fontId="0" fillId="0" borderId="10" xfId="0" applyNumberFormat="1" applyBorder="1"/>
    <xf numFmtId="179" fontId="0" fillId="0" borderId="0" xfId="0" applyNumberFormat="1" applyBorder="1"/>
    <xf numFmtId="180" fontId="0" fillId="0" borderId="0" xfId="0" applyNumberFormat="1"/>
    <xf numFmtId="180" fontId="0" fillId="0" borderId="7" xfId="0" applyNumberFormat="1" applyBorder="1"/>
    <xf numFmtId="176" fontId="0" fillId="0" borderId="0" xfId="0" applyNumberFormat="1" applyBorder="1" applyAlignment="1"/>
    <xf numFmtId="176" fontId="0" fillId="0" borderId="0" xfId="0" applyNumberFormat="1" applyAlignment="1">
      <alignment vertical="center"/>
    </xf>
    <xf numFmtId="181" fontId="0" fillId="0" borderId="7" xfId="0" applyNumberFormat="1" applyBorder="1"/>
    <xf numFmtId="181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NumberFormat="1" applyBorder="1"/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/>
    <xf numFmtId="0" fontId="0" fillId="0" borderId="10" xfId="0" applyNumberFormat="1" applyBorder="1"/>
    <xf numFmtId="180" fontId="0" fillId="0" borderId="10" xfId="0" applyNumberFormat="1" applyBorder="1"/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4" sqref="E14"/>
    </sheetView>
  </sheetViews>
  <sheetFormatPr defaultRowHeight="13.5"/>
  <cols>
    <col min="1" max="1" width="15.625" customWidth="1"/>
    <col min="2" max="2" width="12.625" customWidth="1"/>
    <col min="3" max="3" width="11.5" customWidth="1"/>
    <col min="4" max="4" width="8.625" customWidth="1"/>
    <col min="5" max="5" width="10.75" style="3" customWidth="1"/>
    <col min="6" max="6" width="9.5" style="3" customWidth="1"/>
    <col min="7" max="7" width="13.5" style="68" customWidth="1"/>
    <col min="8" max="8" width="9.5" customWidth="1"/>
    <col min="9" max="9" width="13.125" style="68" customWidth="1"/>
    <col min="10" max="10" width="10" customWidth="1"/>
    <col min="11" max="11" width="9.75" customWidth="1"/>
    <col min="13" max="13" width="10" customWidth="1"/>
    <col min="14" max="14" width="9.75" customWidth="1"/>
    <col min="15" max="15" width="10" customWidth="1"/>
    <col min="16" max="16" width="11.5" customWidth="1"/>
    <col min="17" max="17" width="9.375" customWidth="1"/>
    <col min="18" max="18" width="9.625" customWidth="1"/>
    <col min="19" max="19" width="13.125" style="68" customWidth="1"/>
    <col min="20" max="20" width="13.625" style="68" customWidth="1"/>
    <col min="28" max="28" width="9" style="8"/>
  </cols>
  <sheetData>
    <row r="1" spans="1:31">
      <c r="B1" s="1" t="s">
        <v>0</v>
      </c>
      <c r="C1" s="1" t="s">
        <v>1</v>
      </c>
      <c r="D1" s="2" t="s">
        <v>2</v>
      </c>
      <c r="E1" s="67" t="s">
        <v>3519</v>
      </c>
      <c r="F1" s="67" t="s">
        <v>3606</v>
      </c>
      <c r="G1" s="68" t="s">
        <v>3</v>
      </c>
      <c r="H1" s="5" t="s">
        <v>4</v>
      </c>
      <c r="I1" s="74" t="s">
        <v>5</v>
      </c>
      <c r="J1" s="5" t="s">
        <v>6</v>
      </c>
      <c r="K1" s="2" t="s">
        <v>7</v>
      </c>
      <c r="L1" s="6" t="s">
        <v>8</v>
      </c>
      <c r="M1" s="7" t="s">
        <v>9</v>
      </c>
      <c r="N1" s="7" t="s">
        <v>10</v>
      </c>
      <c r="O1" s="8" t="s">
        <v>11</v>
      </c>
      <c r="P1" s="9" t="s">
        <v>12</v>
      </c>
      <c r="Q1" s="9" t="s">
        <v>13</v>
      </c>
      <c r="R1" s="9" t="s">
        <v>14</v>
      </c>
      <c r="S1" s="69" t="s">
        <v>2894</v>
      </c>
      <c r="T1" s="69" t="s">
        <v>16</v>
      </c>
      <c r="U1" s="9" t="s">
        <v>17</v>
      </c>
      <c r="V1" s="9" t="s">
        <v>18</v>
      </c>
      <c r="W1" s="9" t="s">
        <v>2895</v>
      </c>
      <c r="X1" s="9" t="s">
        <v>2896</v>
      </c>
      <c r="Y1" s="9" t="s">
        <v>2897</v>
      </c>
      <c r="Z1" s="9" t="s">
        <v>2898</v>
      </c>
      <c r="AA1" s="9" t="s">
        <v>2899</v>
      </c>
      <c r="AB1" s="48" t="s">
        <v>2900</v>
      </c>
      <c r="AC1" t="s">
        <v>19</v>
      </c>
      <c r="AD1" s="9" t="s">
        <v>20</v>
      </c>
    </row>
    <row r="2" spans="1:31">
      <c r="A2" s="10" t="s">
        <v>21</v>
      </c>
      <c r="B2" s="32">
        <f>B3+B4+B11+B16+B17+B21+B27+B32+B39+B45+B50</f>
        <v>105320466</v>
      </c>
      <c r="C2" s="32">
        <f>C3+C4+C11+C16+C17+C21+C27+C32+C39+C45+C50</f>
        <v>58893806</v>
      </c>
      <c r="D2" s="33">
        <f>C2/B2</f>
        <v>0.55918672065123598</v>
      </c>
      <c r="E2" s="16">
        <f>E3+E4+E11+E16+E17+E21+E27+E32+E39+E45+E50</f>
        <v>58021605</v>
      </c>
      <c r="F2" s="17">
        <f>F3+F4+F11+F16+F17+F21+F27+F32+F39+F45+F50</f>
        <v>2443</v>
      </c>
      <c r="G2" s="70">
        <f>SUM(P2:AB2)</f>
        <v>57465978.890000001</v>
      </c>
      <c r="H2" s="34">
        <f t="shared" ref="H2:H33" si="0">G2/B2</f>
        <v>0.54562974389042296</v>
      </c>
      <c r="I2" s="70">
        <f t="shared" ref="I2:I33" si="1">C2-G2</f>
        <v>1427827.1099999994</v>
      </c>
      <c r="J2" s="34">
        <f t="shared" ref="J2:J33" si="2">I2/B2</f>
        <v>1.3556976760813036E-2</v>
      </c>
      <c r="K2" s="33">
        <f t="shared" ref="K2:K33" si="3">I2/C2</f>
        <v>2.4244096399543263E-2</v>
      </c>
      <c r="L2" s="14">
        <f>L3+L4+L11+L16+L17+L21+L27+L32+L39+L45+L50</f>
        <v>176</v>
      </c>
      <c r="M2" s="10"/>
      <c r="N2" s="10"/>
      <c r="O2" s="15"/>
      <c r="P2" s="16">
        <f t="shared" ref="P2:AB2" si="4">P3+P4+P11+P16+P17+P21+P27+P32+P39+P45+P50</f>
        <v>19914883</v>
      </c>
      <c r="Q2" s="17">
        <f t="shared" si="4"/>
        <v>7114282</v>
      </c>
      <c r="R2" s="17">
        <f t="shared" si="4"/>
        <v>8050830</v>
      </c>
      <c r="S2" s="70">
        <f t="shared" si="4"/>
        <v>2593396.1830000002</v>
      </c>
      <c r="T2" s="70">
        <f t="shared" si="4"/>
        <v>11492094.707</v>
      </c>
      <c r="U2" s="17">
        <f t="shared" si="4"/>
        <v>4166076</v>
      </c>
      <c r="V2" s="17">
        <f t="shared" si="4"/>
        <v>1018588</v>
      </c>
      <c r="W2" s="17">
        <f t="shared" si="4"/>
        <v>2215648</v>
      </c>
      <c r="X2" s="17">
        <f t="shared" si="4"/>
        <v>796788</v>
      </c>
      <c r="Y2" s="17">
        <f t="shared" si="4"/>
        <v>46142</v>
      </c>
      <c r="Z2" s="17">
        <f t="shared" si="4"/>
        <v>33661</v>
      </c>
      <c r="AA2" s="17">
        <f t="shared" si="4"/>
        <v>16970</v>
      </c>
      <c r="AB2" s="18">
        <f t="shared" si="4"/>
        <v>6620</v>
      </c>
      <c r="AC2" s="10" t="s">
        <v>22</v>
      </c>
      <c r="AD2" s="10" t="s">
        <v>23</v>
      </c>
    </row>
    <row r="3" spans="1:31">
      <c r="A3" s="19" t="s">
        <v>24</v>
      </c>
      <c r="B3" s="20">
        <f>VLOOKUP($AC3,小選挙区集計!$A$1:$H$400,5,FALSE)</f>
        <v>4484166</v>
      </c>
      <c r="C3" s="20">
        <v>2635835</v>
      </c>
      <c r="D3" s="11">
        <f>C3/B3</f>
        <v>0.58780941651134233</v>
      </c>
      <c r="E3" s="21">
        <v>2635733</v>
      </c>
      <c r="F3" s="21">
        <f>C3-E3</f>
        <v>102</v>
      </c>
      <c r="G3" s="72">
        <f>SUM(P3:AB3)</f>
        <v>2569129.8160000001</v>
      </c>
      <c r="H3" s="12">
        <f t="shared" si="0"/>
        <v>0.57293369959988105</v>
      </c>
      <c r="I3" s="72">
        <f t="shared" si="1"/>
        <v>66705.183999999892</v>
      </c>
      <c r="J3" s="12">
        <f t="shared" si="2"/>
        <v>1.4875716911461327E-2</v>
      </c>
      <c r="K3" s="11">
        <f t="shared" si="3"/>
        <v>2.5307040842844825E-2</v>
      </c>
      <c r="L3" s="22">
        <v>8</v>
      </c>
      <c r="M3" s="19"/>
      <c r="N3" s="19"/>
      <c r="O3" s="23"/>
      <c r="P3" s="52">
        <v>863300</v>
      </c>
      <c r="Q3" s="53">
        <v>294371</v>
      </c>
      <c r="R3" s="53">
        <v>215344</v>
      </c>
      <c r="S3" s="71">
        <v>73621.233999999997</v>
      </c>
      <c r="T3" s="71">
        <v>682912.58200000005</v>
      </c>
      <c r="U3" s="53">
        <v>207189</v>
      </c>
      <c r="V3" s="53">
        <v>41248</v>
      </c>
      <c r="W3" s="53">
        <v>102086</v>
      </c>
      <c r="X3" s="53">
        <v>42916</v>
      </c>
      <c r="Y3" s="55">
        <v>46142</v>
      </c>
      <c r="Z3" s="52"/>
      <c r="AA3" s="52"/>
      <c r="AB3" s="54"/>
      <c r="AC3" s="19" t="s">
        <v>25</v>
      </c>
      <c r="AD3" s="19" t="s">
        <v>26</v>
      </c>
    </row>
    <row r="4" spans="1:31">
      <c r="A4" s="19" t="s">
        <v>27</v>
      </c>
      <c r="B4" s="20">
        <f>SUM(B5:B10)</f>
        <v>7364974</v>
      </c>
      <c r="C4" s="20">
        <f>SUM(C5:C10)</f>
        <v>4259675</v>
      </c>
      <c r="D4" s="11">
        <f>C4/B4</f>
        <v>0.57836931943004821</v>
      </c>
      <c r="E4" s="21">
        <f>SUM(E5:E10)</f>
        <v>4259526</v>
      </c>
      <c r="F4" s="21">
        <f>SUM(F5:F10)</f>
        <v>149</v>
      </c>
      <c r="G4" s="72">
        <f>SUM(P4:AB4)</f>
        <v>4120669.7759999996</v>
      </c>
      <c r="H4" s="12">
        <f t="shared" si="0"/>
        <v>0.55949549529977971</v>
      </c>
      <c r="I4" s="72">
        <f t="shared" si="1"/>
        <v>139005.22400000039</v>
      </c>
      <c r="J4" s="12">
        <f t="shared" si="2"/>
        <v>1.8873824130268536E-2</v>
      </c>
      <c r="K4" s="11">
        <f t="shared" si="3"/>
        <v>3.2632823865670596E-2</v>
      </c>
      <c r="L4" s="22">
        <v>13</v>
      </c>
      <c r="M4" s="19"/>
      <c r="N4" s="19"/>
      <c r="O4" s="23"/>
      <c r="P4" s="21">
        <f t="shared" ref="P4:W4" si="5">SUM(P5:P10)</f>
        <v>1628233</v>
      </c>
      <c r="Q4" s="21">
        <f t="shared" si="5"/>
        <v>456287</v>
      </c>
      <c r="R4" s="21">
        <f t="shared" si="5"/>
        <v>258690</v>
      </c>
      <c r="S4" s="72">
        <f t="shared" si="5"/>
        <v>195754.04399999999</v>
      </c>
      <c r="T4" s="72">
        <f t="shared" si="5"/>
        <v>991504.73199999996</v>
      </c>
      <c r="U4" s="21">
        <f t="shared" si="5"/>
        <v>292830</v>
      </c>
      <c r="V4" s="21">
        <f t="shared" si="5"/>
        <v>101442</v>
      </c>
      <c r="W4" s="21">
        <f t="shared" si="5"/>
        <v>143265</v>
      </c>
      <c r="X4" s="21">
        <f>SUM(X5:X10)</f>
        <v>52664</v>
      </c>
      <c r="Y4" s="21"/>
      <c r="Z4" s="21"/>
      <c r="AA4" s="21"/>
      <c r="AB4" s="49"/>
      <c r="AC4" s="19"/>
      <c r="AD4" s="19" t="s">
        <v>28</v>
      </c>
    </row>
    <row r="5" spans="1:31">
      <c r="A5" s="24" t="s">
        <v>29</v>
      </c>
      <c r="B5" s="25">
        <f>VLOOKUP($AC5,小選挙区集計!$A$1:$H$400,5,FALSE)</f>
        <v>1079309</v>
      </c>
      <c r="C5" s="25">
        <v>571152</v>
      </c>
      <c r="D5" s="26">
        <f t="shared" ref="D5:D58" si="6">C5/B5</f>
        <v>0.5291830235826811</v>
      </c>
      <c r="E5" s="27">
        <v>571143</v>
      </c>
      <c r="F5" s="27">
        <f>C5-E5</f>
        <v>9</v>
      </c>
      <c r="G5" s="73">
        <f t="shared" ref="G2:G10" si="7">SUM(P5:AB5)</f>
        <v>553263.96100000001</v>
      </c>
      <c r="H5" s="28">
        <f t="shared" si="0"/>
        <v>0.51260942047180191</v>
      </c>
      <c r="I5" s="73">
        <f t="shared" si="1"/>
        <v>17888.03899999999</v>
      </c>
      <c r="J5" s="28">
        <f t="shared" si="2"/>
        <v>1.6573603110879267E-2</v>
      </c>
      <c r="K5" s="26">
        <f t="shared" si="3"/>
        <v>3.1319226755749767E-2</v>
      </c>
      <c r="L5" s="29"/>
      <c r="M5" s="24"/>
      <c r="N5" s="24"/>
      <c r="O5" s="30"/>
      <c r="P5" s="27">
        <v>239245</v>
      </c>
      <c r="Q5" s="27">
        <v>60974</v>
      </c>
      <c r="R5" s="27">
        <v>24295</v>
      </c>
      <c r="S5" s="73">
        <v>13935.031999999999</v>
      </c>
      <c r="T5" s="73">
        <v>131532.929</v>
      </c>
      <c r="U5" s="27">
        <v>43451</v>
      </c>
      <c r="V5" s="27">
        <v>14873</v>
      </c>
      <c r="W5" s="27">
        <v>18066</v>
      </c>
      <c r="X5" s="27">
        <v>6892</v>
      </c>
      <c r="Y5" s="27"/>
      <c r="Z5" s="27"/>
      <c r="AA5" s="27"/>
      <c r="AB5" s="50"/>
      <c r="AC5" s="24" t="s">
        <v>30</v>
      </c>
      <c r="AD5" s="24" t="s">
        <v>31</v>
      </c>
    </row>
    <row r="6" spans="1:31">
      <c r="A6" t="s">
        <v>32</v>
      </c>
      <c r="B6" s="1">
        <f>VLOOKUP($AC6,小選挙区集計!$A$1:$H$400,5,FALSE)</f>
        <v>1040116</v>
      </c>
      <c r="C6" s="1">
        <v>627950</v>
      </c>
      <c r="D6" s="2">
        <f t="shared" si="6"/>
        <v>0.60373073772540753</v>
      </c>
      <c r="E6" s="67">
        <v>627926</v>
      </c>
      <c r="F6" s="67">
        <f>C6-E6</f>
        <v>24</v>
      </c>
      <c r="G6" s="74">
        <f t="shared" si="7"/>
        <v>604898.96799999999</v>
      </c>
      <c r="H6" s="5">
        <f t="shared" si="0"/>
        <v>0.58156875579262313</v>
      </c>
      <c r="I6" s="74">
        <f t="shared" si="1"/>
        <v>23051.032000000007</v>
      </c>
      <c r="J6" s="5">
        <f t="shared" si="2"/>
        <v>2.2161981932784427E-2</v>
      </c>
      <c r="K6" s="2">
        <f t="shared" si="3"/>
        <v>3.6708387610478552E-2</v>
      </c>
      <c r="L6" s="31"/>
      <c r="O6" s="8"/>
      <c r="P6" s="3">
        <v>214750</v>
      </c>
      <c r="Q6" s="3">
        <v>55728</v>
      </c>
      <c r="R6" s="3">
        <v>27617</v>
      </c>
      <c r="S6" s="68">
        <v>31413.702000000001</v>
      </c>
      <c r="T6" s="68">
        <v>176838.266</v>
      </c>
      <c r="U6" s="3">
        <v>48534</v>
      </c>
      <c r="V6" s="3">
        <v>18554</v>
      </c>
      <c r="W6" s="3">
        <v>22975</v>
      </c>
      <c r="X6" s="3">
        <v>8489</v>
      </c>
      <c r="Y6" s="3"/>
      <c r="Z6" s="3"/>
      <c r="AA6" s="3"/>
      <c r="AB6" s="51"/>
      <c r="AC6" t="s">
        <v>33</v>
      </c>
      <c r="AD6" s="7" t="s">
        <v>34</v>
      </c>
    </row>
    <row r="7" spans="1:31">
      <c r="A7" t="s">
        <v>35</v>
      </c>
      <c r="B7" s="1">
        <f>VLOOKUP($AC7,小選挙区集計!$A$1:$H$400,5,FALSE)</f>
        <v>1925623</v>
      </c>
      <c r="C7" s="1">
        <v>1075743</v>
      </c>
      <c r="D7" s="2">
        <f t="shared" si="6"/>
        <v>0.55864673406996068</v>
      </c>
      <c r="E7" s="67">
        <v>1075680</v>
      </c>
      <c r="F7" s="67">
        <f>C7-E7</f>
        <v>63</v>
      </c>
      <c r="G7" s="74">
        <f t="shared" si="7"/>
        <v>1045244.9620000001</v>
      </c>
      <c r="H7" s="5">
        <f t="shared" si="0"/>
        <v>0.54280872320282836</v>
      </c>
      <c r="I7" s="74">
        <f t="shared" si="1"/>
        <v>30498.037999999942</v>
      </c>
      <c r="J7" s="5">
        <f t="shared" si="2"/>
        <v>1.583801086713232E-2</v>
      </c>
      <c r="K7" s="2">
        <f t="shared" si="3"/>
        <v>2.8350672976723942E-2</v>
      </c>
      <c r="L7" s="31"/>
      <c r="O7" s="8"/>
      <c r="P7" s="3">
        <v>390966</v>
      </c>
      <c r="Q7" s="3">
        <v>119565</v>
      </c>
      <c r="R7" s="3">
        <v>104765</v>
      </c>
      <c r="S7" s="68">
        <v>40986.315999999999</v>
      </c>
      <c r="T7" s="68">
        <v>239032.64600000001</v>
      </c>
      <c r="U7" s="3">
        <v>75796</v>
      </c>
      <c r="V7" s="3">
        <v>23927</v>
      </c>
      <c r="W7" s="3">
        <v>36756</v>
      </c>
      <c r="X7" s="3">
        <v>13451</v>
      </c>
      <c r="Y7" s="3"/>
      <c r="Z7" s="3"/>
      <c r="AA7" s="3"/>
      <c r="AB7" s="51"/>
      <c r="AC7" t="s">
        <v>36</v>
      </c>
      <c r="AD7" s="7" t="s">
        <v>37</v>
      </c>
    </row>
    <row r="8" spans="1:31">
      <c r="A8" t="s">
        <v>38</v>
      </c>
      <c r="B8" s="1">
        <f>VLOOKUP($AC8,小選挙区集計!$A$1:$H$400,5,FALSE)</f>
        <v>840933</v>
      </c>
      <c r="C8" s="1">
        <v>489753</v>
      </c>
      <c r="D8" s="2">
        <f t="shared" si="6"/>
        <v>0.58239241414000875</v>
      </c>
      <c r="E8" s="67">
        <v>489744</v>
      </c>
      <c r="F8" s="67">
        <f>C8-E8</f>
        <v>9</v>
      </c>
      <c r="G8" s="68">
        <f t="shared" si="7"/>
        <v>473011.97600000002</v>
      </c>
      <c r="H8" s="5">
        <f t="shared" si="0"/>
        <v>0.56248473540698252</v>
      </c>
      <c r="I8" s="74">
        <f t="shared" si="1"/>
        <v>16741.023999999976</v>
      </c>
      <c r="J8" s="5">
        <f t="shared" si="2"/>
        <v>1.9907678733026266E-2</v>
      </c>
      <c r="K8" s="2">
        <f t="shared" si="3"/>
        <v>3.4182585915757485E-2</v>
      </c>
      <c r="L8" s="31"/>
      <c r="O8" s="8"/>
      <c r="P8" s="9">
        <v>214554</v>
      </c>
      <c r="Q8" s="9">
        <v>51281</v>
      </c>
      <c r="R8" s="9">
        <v>26561</v>
      </c>
      <c r="S8" s="68">
        <v>24399.126</v>
      </c>
      <c r="T8" s="68">
        <v>99571.85</v>
      </c>
      <c r="U8" s="3">
        <v>27864</v>
      </c>
      <c r="V8" s="9">
        <v>11043</v>
      </c>
      <c r="W8" s="9">
        <v>12760</v>
      </c>
      <c r="X8" s="9">
        <v>4978</v>
      </c>
      <c r="Y8" s="9"/>
      <c r="Z8" s="3"/>
      <c r="AA8" s="3"/>
      <c r="AB8" s="51"/>
      <c r="AC8" t="s">
        <v>39</v>
      </c>
      <c r="AD8" s="7" t="s">
        <v>40</v>
      </c>
    </row>
    <row r="9" spans="1:31">
      <c r="A9" t="s">
        <v>41</v>
      </c>
      <c r="B9" s="1">
        <f>VLOOKUP($AC9,小選挙区集計!$A$1:$H$400,5,FALSE)</f>
        <v>905591</v>
      </c>
      <c r="C9" s="1">
        <v>582441</v>
      </c>
      <c r="D9" s="2">
        <f t="shared" si="6"/>
        <v>0.64316120632824314</v>
      </c>
      <c r="E9" s="67">
        <v>582415</v>
      </c>
      <c r="F9" s="67">
        <f>C9-E9</f>
        <v>26</v>
      </c>
      <c r="G9" s="68">
        <f t="shared" si="7"/>
        <v>563344.96600000001</v>
      </c>
      <c r="H9" s="5">
        <f t="shared" si="0"/>
        <v>0.62207438678167082</v>
      </c>
      <c r="I9" s="74">
        <f t="shared" si="1"/>
        <v>19096.033999999985</v>
      </c>
      <c r="J9" s="5">
        <f t="shared" si="2"/>
        <v>2.1086819546572332E-2</v>
      </c>
      <c r="K9" s="2">
        <f t="shared" si="3"/>
        <v>3.278621182231331E-2</v>
      </c>
      <c r="L9" s="31"/>
      <c r="O9" s="8"/>
      <c r="P9" s="3">
        <v>235074</v>
      </c>
      <c r="Q9" s="3">
        <v>69887</v>
      </c>
      <c r="R9" s="3">
        <v>28637</v>
      </c>
      <c r="S9" s="68">
        <v>39047.906000000003</v>
      </c>
      <c r="T9" s="68">
        <v>117758.06</v>
      </c>
      <c r="U9" s="3">
        <v>33690</v>
      </c>
      <c r="V9" s="3">
        <v>12826</v>
      </c>
      <c r="W9" s="3">
        <v>19096</v>
      </c>
      <c r="X9" s="3">
        <v>7329</v>
      </c>
      <c r="Y9" s="3"/>
      <c r="Z9" s="3"/>
      <c r="AA9" s="3"/>
      <c r="AB9" s="51"/>
      <c r="AC9" t="s">
        <v>42</v>
      </c>
      <c r="AD9" s="7" t="s">
        <v>43</v>
      </c>
    </row>
    <row r="10" spans="1:31">
      <c r="A10" s="10" t="s">
        <v>44</v>
      </c>
      <c r="B10" s="32">
        <f>VLOOKUP($AC10,小選挙区集計!$A$1:$H$400,5,FALSE)</f>
        <v>1573402</v>
      </c>
      <c r="C10" s="32">
        <v>912636</v>
      </c>
      <c r="D10" s="33">
        <f t="shared" si="6"/>
        <v>0.58003993893486849</v>
      </c>
      <c r="E10" s="17">
        <v>912618</v>
      </c>
      <c r="F10" s="17">
        <f>C10-E10</f>
        <v>18</v>
      </c>
      <c r="G10" s="70">
        <f t="shared" si="7"/>
        <v>880904.94300000009</v>
      </c>
      <c r="H10" s="34">
        <f t="shared" si="0"/>
        <v>0.55987277440857464</v>
      </c>
      <c r="I10" s="70">
        <f t="shared" si="1"/>
        <v>31731.056999999913</v>
      </c>
      <c r="J10" s="34">
        <f t="shared" si="2"/>
        <v>2.0167164526293923E-2</v>
      </c>
      <c r="K10" s="33">
        <f t="shared" si="3"/>
        <v>3.4768579148751436E-2</v>
      </c>
      <c r="L10" s="14"/>
      <c r="M10" s="10"/>
      <c r="N10" s="10"/>
      <c r="O10" s="15"/>
      <c r="P10" s="17">
        <v>333644</v>
      </c>
      <c r="Q10" s="17">
        <v>98852</v>
      </c>
      <c r="R10" s="17">
        <v>46815</v>
      </c>
      <c r="S10" s="70">
        <v>45971.962</v>
      </c>
      <c r="T10" s="70">
        <v>226770.981</v>
      </c>
      <c r="U10" s="17">
        <v>63495</v>
      </c>
      <c r="V10" s="17">
        <v>20219</v>
      </c>
      <c r="W10" s="17">
        <v>33612</v>
      </c>
      <c r="X10" s="17">
        <v>11525</v>
      </c>
      <c r="Y10" s="17"/>
      <c r="Z10" s="17"/>
      <c r="AA10" s="17"/>
      <c r="AB10" s="18"/>
      <c r="AC10" s="10" t="s">
        <v>45</v>
      </c>
      <c r="AD10" s="10" t="s">
        <v>46</v>
      </c>
    </row>
    <row r="11" spans="1:31">
      <c r="A11" s="35" t="s">
        <v>47</v>
      </c>
      <c r="B11" s="20">
        <f>SUM(B12:B15)</f>
        <v>11802865</v>
      </c>
      <c r="C11" s="20">
        <f>SUM(C12:C15)</f>
        <v>6318391</v>
      </c>
      <c r="D11" s="11">
        <f t="shared" si="6"/>
        <v>0.53532688885283364</v>
      </c>
      <c r="E11" s="20">
        <f>SUM(E12:E15)</f>
        <v>5448330</v>
      </c>
      <c r="F11" s="20">
        <f>SUM(F12:F15)</f>
        <v>303</v>
      </c>
      <c r="G11" s="72">
        <f t="shared" ref="G11:G58" si="8">SUM(P11:AB11)</f>
        <v>6172102.8020000001</v>
      </c>
      <c r="H11" s="12">
        <f t="shared" si="0"/>
        <v>0.52293259323054186</v>
      </c>
      <c r="I11" s="72">
        <f t="shared" si="1"/>
        <v>146288.19799999986</v>
      </c>
      <c r="J11" s="12">
        <f t="shared" si="2"/>
        <v>1.2394295622291693E-2</v>
      </c>
      <c r="K11" s="11">
        <f t="shared" si="3"/>
        <v>2.3152761201388115E-2</v>
      </c>
      <c r="L11" s="22">
        <v>19</v>
      </c>
      <c r="M11" s="19"/>
      <c r="N11" s="19"/>
      <c r="O11" s="23"/>
      <c r="P11" s="21">
        <f>SUM(P12:P15)</f>
        <v>2172065</v>
      </c>
      <c r="Q11" s="21">
        <f>SUM(Q12:Q15)</f>
        <v>823930</v>
      </c>
      <c r="R11" s="21">
        <f t="shared" ref="R11:X11" si="9">SUM(R12:R15)</f>
        <v>617531</v>
      </c>
      <c r="S11" s="72">
        <f t="shared" si="9"/>
        <v>298056.17300000001</v>
      </c>
      <c r="T11" s="72">
        <f t="shared" si="9"/>
        <v>1391148.6290000002</v>
      </c>
      <c r="U11" s="21">
        <f t="shared" si="9"/>
        <v>444115</v>
      </c>
      <c r="V11" s="21">
        <f t="shared" si="9"/>
        <v>97963</v>
      </c>
      <c r="W11" s="21">
        <f t="shared" si="9"/>
        <v>239592</v>
      </c>
      <c r="X11" s="21">
        <f t="shared" si="9"/>
        <v>87702</v>
      </c>
      <c r="Y11" s="21"/>
      <c r="Z11" s="21"/>
      <c r="AA11" s="21"/>
      <c r="AB11" s="49"/>
      <c r="AC11" s="19"/>
      <c r="AD11" s="19" t="s">
        <v>48</v>
      </c>
      <c r="AE11" t="s">
        <v>3520</v>
      </c>
    </row>
    <row r="12" spans="1:31">
      <c r="A12" t="s">
        <v>49</v>
      </c>
      <c r="B12" s="1">
        <f>VLOOKUP($AC12,小選挙区集計!$A$1:$H$400,5,FALSE)</f>
        <v>2414968</v>
      </c>
      <c r="C12" s="1">
        <v>1268840</v>
      </c>
      <c r="D12" s="2">
        <f t="shared" si="6"/>
        <v>0.52540654783003338</v>
      </c>
      <c r="E12" s="67">
        <v>1268817</v>
      </c>
      <c r="F12" s="67">
        <f>C12-E12</f>
        <v>23</v>
      </c>
      <c r="G12" s="68">
        <f t="shared" ref="G12:G30" si="10">SUM(P12:AB12)</f>
        <v>1237600.9509999999</v>
      </c>
      <c r="H12" s="4">
        <f t="shared" si="0"/>
        <v>0.51247095241013541</v>
      </c>
      <c r="I12" s="68">
        <f t="shared" si="1"/>
        <v>31239.049000000115</v>
      </c>
      <c r="J12" s="4">
        <f t="shared" si="2"/>
        <v>1.2935595419897951E-2</v>
      </c>
      <c r="K12" s="2">
        <f t="shared" si="3"/>
        <v>2.4620164086882598E-2</v>
      </c>
      <c r="L12" s="31"/>
      <c r="O12" s="8"/>
      <c r="P12" s="9">
        <v>471179</v>
      </c>
      <c r="Q12" s="9">
        <v>173932</v>
      </c>
      <c r="R12" s="9">
        <v>121964</v>
      </c>
      <c r="S12" s="68">
        <v>72784.978000000003</v>
      </c>
      <c r="T12" s="68">
        <v>249632.973</v>
      </c>
      <c r="U12" s="9">
        <v>70097</v>
      </c>
      <c r="V12" s="9">
        <v>15661</v>
      </c>
      <c r="W12" s="3">
        <v>46166</v>
      </c>
      <c r="X12" s="3">
        <v>16184</v>
      </c>
      <c r="Y12" s="3"/>
      <c r="Z12" s="3"/>
      <c r="AA12" s="3"/>
      <c r="AB12" s="51"/>
      <c r="AC12" t="s">
        <v>50</v>
      </c>
      <c r="AD12" s="7" t="s">
        <v>51</v>
      </c>
    </row>
    <row r="13" spans="1:31">
      <c r="A13" t="s">
        <v>52</v>
      </c>
      <c r="B13" s="1">
        <f>VLOOKUP($AC13,小選挙区集計!$A$1:$H$400,5,FALSE)</f>
        <v>1625288</v>
      </c>
      <c r="C13" s="1">
        <v>862258</v>
      </c>
      <c r="D13" s="2">
        <f t="shared" si="6"/>
        <v>0.53052628211123198</v>
      </c>
      <c r="E13" s="67">
        <v>862240</v>
      </c>
      <c r="F13" s="67">
        <f>C13-E13</f>
        <v>18</v>
      </c>
      <c r="G13" s="68">
        <f t="shared" si="10"/>
        <v>833941.97</v>
      </c>
      <c r="H13" s="4">
        <f t="shared" si="0"/>
        <v>0.51310412062354482</v>
      </c>
      <c r="I13" s="68">
        <f t="shared" si="1"/>
        <v>28316.030000000028</v>
      </c>
      <c r="J13" s="4">
        <f t="shared" si="2"/>
        <v>1.7422161487687122E-2</v>
      </c>
      <c r="K13" s="2">
        <f t="shared" si="3"/>
        <v>3.2839393777732449E-2</v>
      </c>
      <c r="L13" s="31"/>
      <c r="O13" s="8"/>
      <c r="P13" s="3">
        <v>317916</v>
      </c>
      <c r="Q13" s="3">
        <v>97469</v>
      </c>
      <c r="R13" s="3">
        <v>85832</v>
      </c>
      <c r="S13" s="68">
        <v>35354.923000000003</v>
      </c>
      <c r="T13" s="68">
        <v>204098.04699999999</v>
      </c>
      <c r="U13" s="3">
        <v>37600</v>
      </c>
      <c r="V13" s="3">
        <v>13355</v>
      </c>
      <c r="W13" s="3">
        <v>29994</v>
      </c>
      <c r="X13" s="3">
        <v>12323</v>
      </c>
      <c r="Y13" s="3"/>
      <c r="Z13" s="3"/>
      <c r="AA13" s="3"/>
      <c r="AB13" s="51"/>
      <c r="AC13" t="s">
        <v>53</v>
      </c>
      <c r="AD13" s="7" t="s">
        <v>54</v>
      </c>
    </row>
    <row r="14" spans="1:31">
      <c r="A14" t="s">
        <v>55</v>
      </c>
      <c r="B14" s="1">
        <f>VLOOKUP($AC14,小選挙区集計!$A$1:$H$400,5,FALSE)</f>
        <v>1614124</v>
      </c>
      <c r="C14" s="1">
        <v>869758</v>
      </c>
      <c r="D14" s="2">
        <f t="shared" si="6"/>
        <v>0.53884212117532482</v>
      </c>
      <c r="E14" s="67"/>
      <c r="F14" s="67"/>
      <c r="G14" s="68">
        <f t="shared" si="10"/>
        <v>847284.96100000001</v>
      </c>
      <c r="H14" s="4">
        <f t="shared" si="0"/>
        <v>0.52491937484356843</v>
      </c>
      <c r="I14" s="68">
        <f t="shared" si="1"/>
        <v>22473.03899999999</v>
      </c>
      <c r="J14" s="4">
        <f t="shared" si="2"/>
        <v>1.3922746331756414E-2</v>
      </c>
      <c r="K14" s="2">
        <f t="shared" si="3"/>
        <v>2.5838266506315537E-2</v>
      </c>
      <c r="L14" s="31"/>
      <c r="O14" s="8"/>
      <c r="P14" s="3">
        <v>325171</v>
      </c>
      <c r="Q14" s="3">
        <v>121067</v>
      </c>
      <c r="R14" s="3">
        <v>78652</v>
      </c>
      <c r="S14" s="68">
        <v>29689.01</v>
      </c>
      <c r="T14" s="68">
        <v>170832.951</v>
      </c>
      <c r="U14" s="3">
        <v>61592</v>
      </c>
      <c r="V14" s="3">
        <v>16506</v>
      </c>
      <c r="W14" s="3">
        <v>30901</v>
      </c>
      <c r="X14" s="3">
        <v>12874</v>
      </c>
      <c r="Y14" s="3"/>
      <c r="Z14" s="3"/>
      <c r="AA14" s="3"/>
      <c r="AB14" s="51"/>
      <c r="AC14" t="s">
        <v>56</v>
      </c>
      <c r="AD14" s="7" t="s">
        <v>57</v>
      </c>
    </row>
    <row r="15" spans="1:31">
      <c r="A15" t="s">
        <v>58</v>
      </c>
      <c r="B15" s="1">
        <f>VLOOKUP($AC15,小選挙区集計!$A$1:$H$400,5,FALSE)</f>
        <v>6148485</v>
      </c>
      <c r="C15" s="1">
        <v>3317535</v>
      </c>
      <c r="D15" s="2">
        <f t="shared" si="6"/>
        <v>0.53956950370701073</v>
      </c>
      <c r="E15" s="67">
        <v>3317273</v>
      </c>
      <c r="F15" s="67">
        <f>C15-E15</f>
        <v>262</v>
      </c>
      <c r="G15" s="68">
        <f t="shared" si="10"/>
        <v>3253274.92</v>
      </c>
      <c r="H15" s="4">
        <f t="shared" si="0"/>
        <v>0.52911813560576304</v>
      </c>
      <c r="I15" s="68">
        <f t="shared" si="1"/>
        <v>64260.080000000075</v>
      </c>
      <c r="J15" s="4">
        <f t="shared" si="2"/>
        <v>1.0451368101247718E-2</v>
      </c>
      <c r="K15" s="2">
        <f t="shared" si="3"/>
        <v>1.9369827296471648E-2</v>
      </c>
      <c r="L15" s="31"/>
      <c r="O15" s="8"/>
      <c r="P15" s="3">
        <v>1057799</v>
      </c>
      <c r="Q15" s="3">
        <v>431462</v>
      </c>
      <c r="R15" s="3">
        <v>331083</v>
      </c>
      <c r="S15" s="68">
        <v>160227.26199999999</v>
      </c>
      <c r="T15" s="68">
        <v>766584.65800000005</v>
      </c>
      <c r="U15" s="3">
        <v>274826</v>
      </c>
      <c r="V15" s="3">
        <v>52441</v>
      </c>
      <c r="W15" s="3">
        <v>132531</v>
      </c>
      <c r="X15" s="3">
        <v>46321</v>
      </c>
      <c r="Y15" s="3"/>
      <c r="Z15" s="3"/>
      <c r="AA15" s="3"/>
      <c r="AB15" s="51"/>
      <c r="AC15" t="s">
        <v>59</v>
      </c>
      <c r="AD15" s="7" t="s">
        <v>60</v>
      </c>
    </row>
    <row r="16" spans="1:31">
      <c r="A16" s="19" t="s">
        <v>61</v>
      </c>
      <c r="B16" s="20">
        <f>VLOOKUP($AC16,小選挙区集計!$A$1:$H$400,5,FALSE)</f>
        <v>11486835</v>
      </c>
      <c r="C16" s="20">
        <v>6570730</v>
      </c>
      <c r="D16" s="11">
        <f t="shared" si="6"/>
        <v>0.57202266768870624</v>
      </c>
      <c r="E16" s="21">
        <v>6570323</v>
      </c>
      <c r="F16" s="21">
        <f>C16-E16</f>
        <v>407</v>
      </c>
      <c r="G16" s="72">
        <f t="shared" si="10"/>
        <v>6446897.9250000007</v>
      </c>
      <c r="H16" s="12">
        <f t="shared" si="0"/>
        <v>0.56124232001243168</v>
      </c>
      <c r="I16" s="72">
        <f t="shared" si="1"/>
        <v>123832.07499999925</v>
      </c>
      <c r="J16" s="12">
        <f t="shared" si="2"/>
        <v>1.0780347676274558E-2</v>
      </c>
      <c r="K16" s="11">
        <f t="shared" si="3"/>
        <v>1.8846014826358601E-2</v>
      </c>
      <c r="L16" s="22">
        <v>17</v>
      </c>
      <c r="M16" s="19"/>
      <c r="N16" s="19"/>
      <c r="O16" s="23"/>
      <c r="P16" s="21">
        <v>2000084</v>
      </c>
      <c r="Q16" s="21">
        <v>715450</v>
      </c>
      <c r="R16" s="21">
        <v>858577</v>
      </c>
      <c r="S16" s="72">
        <v>306179.75699999998</v>
      </c>
      <c r="T16" s="72">
        <v>1293281.1680000001</v>
      </c>
      <c r="U16" s="21">
        <v>670340</v>
      </c>
      <c r="V16" s="21">
        <v>92995</v>
      </c>
      <c r="W16" s="21">
        <v>360387</v>
      </c>
      <c r="X16" s="21">
        <v>92353</v>
      </c>
      <c r="Y16" s="21"/>
      <c r="Z16" s="21">
        <v>33661</v>
      </c>
      <c r="AA16" s="21">
        <v>16970</v>
      </c>
      <c r="AB16" s="49">
        <v>6620</v>
      </c>
      <c r="AC16" s="19" t="s">
        <v>62</v>
      </c>
      <c r="AD16" s="19" t="s">
        <v>63</v>
      </c>
    </row>
    <row r="17" spans="1:31">
      <c r="A17" s="35" t="s">
        <v>64</v>
      </c>
      <c r="B17" s="20">
        <f>SUM(B18:B20)</f>
        <v>13655876</v>
      </c>
      <c r="C17" s="20">
        <f>SUM(C18:C20)</f>
        <v>7576135</v>
      </c>
      <c r="D17" s="11">
        <f t="shared" si="6"/>
        <v>0.55478938150873658</v>
      </c>
      <c r="E17" s="20">
        <f>SUM(E18:E20)</f>
        <v>7575834</v>
      </c>
      <c r="F17" s="20">
        <f>SUM(F18:F20)</f>
        <v>301</v>
      </c>
      <c r="G17" s="72">
        <f t="shared" si="10"/>
        <v>7414307.8499999996</v>
      </c>
      <c r="H17" s="12">
        <f t="shared" si="0"/>
        <v>0.54293901394535216</v>
      </c>
      <c r="I17" s="72">
        <f t="shared" si="1"/>
        <v>161827.15000000037</v>
      </c>
      <c r="J17" s="12">
        <f t="shared" si="2"/>
        <v>1.1850367563384463E-2</v>
      </c>
      <c r="K17" s="11">
        <f t="shared" si="3"/>
        <v>2.1360119638839641E-2</v>
      </c>
      <c r="L17" s="22">
        <v>22</v>
      </c>
      <c r="M17" s="19"/>
      <c r="N17" s="19"/>
      <c r="O17" s="23"/>
      <c r="P17" s="21">
        <f t="shared" ref="P17:X17" si="11">SUM(P18:P20)</f>
        <v>2590787</v>
      </c>
      <c r="Q17" s="21">
        <f>SUM(Q18:Q20)</f>
        <v>850667</v>
      </c>
      <c r="R17" s="21">
        <f t="shared" si="11"/>
        <v>863897</v>
      </c>
      <c r="S17" s="72">
        <f t="shared" si="11"/>
        <v>384481.848</v>
      </c>
      <c r="T17" s="72">
        <f t="shared" si="11"/>
        <v>1651562.0019999999</v>
      </c>
      <c r="U17" s="21">
        <f t="shared" si="11"/>
        <v>534493</v>
      </c>
      <c r="V17" s="21">
        <f t="shared" si="11"/>
        <v>124447</v>
      </c>
      <c r="W17" s="21">
        <f t="shared" si="11"/>
        <v>302675</v>
      </c>
      <c r="X17" s="21">
        <f t="shared" si="11"/>
        <v>111298</v>
      </c>
      <c r="Y17" s="21"/>
      <c r="Z17" s="21"/>
      <c r="AA17" s="21"/>
      <c r="AB17" s="49"/>
      <c r="AC17" s="19"/>
      <c r="AD17" s="19" t="s">
        <v>65</v>
      </c>
    </row>
    <row r="18" spans="1:31">
      <c r="A18" t="s">
        <v>66</v>
      </c>
      <c r="B18" s="1">
        <f>VLOOKUP($AC18,小選挙区集計!$A$1:$H$400,5,FALSE)</f>
        <v>5265989</v>
      </c>
      <c r="C18" s="1">
        <v>2824522</v>
      </c>
      <c r="D18" s="2">
        <f t="shared" si="6"/>
        <v>0.53637066085781793</v>
      </c>
      <c r="E18" s="67">
        <v>2824424</v>
      </c>
      <c r="F18" s="67">
        <f>C18-E18</f>
        <v>98</v>
      </c>
      <c r="G18" s="68">
        <f t="shared" si="10"/>
        <v>2764555.9360000002</v>
      </c>
      <c r="H18" s="4">
        <f t="shared" si="0"/>
        <v>0.52498323410854075</v>
      </c>
      <c r="I18" s="68">
        <f t="shared" si="1"/>
        <v>59966.06399999978</v>
      </c>
      <c r="J18" s="4">
        <f t="shared" si="2"/>
        <v>1.1387426749277254E-2</v>
      </c>
      <c r="K18" s="2">
        <f t="shared" si="3"/>
        <v>2.1230517588462679E-2</v>
      </c>
      <c r="L18" s="31"/>
      <c r="O18" s="8"/>
      <c r="P18" s="3">
        <v>980402</v>
      </c>
      <c r="Q18" s="3">
        <v>343148</v>
      </c>
      <c r="R18" s="3">
        <v>309177</v>
      </c>
      <c r="S18" s="68">
        <v>147432.01199999999</v>
      </c>
      <c r="T18" s="68">
        <v>609764.924</v>
      </c>
      <c r="U18" s="3">
        <v>192933</v>
      </c>
      <c r="V18" s="3">
        <v>39189</v>
      </c>
      <c r="W18" s="3">
        <v>104798</v>
      </c>
      <c r="X18" s="3">
        <v>37712</v>
      </c>
      <c r="Y18" s="3"/>
      <c r="Z18" s="3"/>
      <c r="AA18" s="3"/>
      <c r="AB18" s="51"/>
      <c r="AC18" t="s">
        <v>67</v>
      </c>
      <c r="AD18" s="7" t="s">
        <v>68</v>
      </c>
    </row>
    <row r="19" spans="1:31">
      <c r="A19" t="s">
        <v>69</v>
      </c>
      <c r="B19" s="1">
        <f>VLOOKUP($AC19,小選挙区集計!$A$1:$H$400,5,FALSE)</f>
        <v>7703187</v>
      </c>
      <c r="C19" s="1">
        <v>4335721</v>
      </c>
      <c r="D19" s="2">
        <f t="shared" si="6"/>
        <v>0.56284768888513281</v>
      </c>
      <c r="E19" s="67">
        <v>4335521</v>
      </c>
      <c r="F19" s="67">
        <f>C19-E19</f>
        <v>200</v>
      </c>
      <c r="G19" s="68">
        <f t="shared" si="10"/>
        <v>4247014.9400000004</v>
      </c>
      <c r="H19" s="4">
        <f t="shared" si="0"/>
        <v>0.55133218757379254</v>
      </c>
      <c r="I19" s="68">
        <f t="shared" si="1"/>
        <v>88706.05999999959</v>
      </c>
      <c r="J19" s="4">
        <f t="shared" si="2"/>
        <v>1.1515501311340305E-2</v>
      </c>
      <c r="K19" s="2">
        <f t="shared" si="3"/>
        <v>2.0459356125543962E-2</v>
      </c>
      <c r="L19" s="31"/>
      <c r="O19" s="8"/>
      <c r="P19" s="3">
        <v>1450631</v>
      </c>
      <c r="Q19" s="3">
        <v>460450</v>
      </c>
      <c r="R19" s="3">
        <v>530707</v>
      </c>
      <c r="S19" s="68">
        <v>218791.26500000001</v>
      </c>
      <c r="T19" s="68">
        <v>941783.67500000005</v>
      </c>
      <c r="U19" s="3">
        <v>315577</v>
      </c>
      <c r="V19" s="3">
        <v>79372</v>
      </c>
      <c r="W19" s="3">
        <v>181280</v>
      </c>
      <c r="X19" s="3">
        <v>68423</v>
      </c>
      <c r="Y19" s="3"/>
      <c r="Z19" s="3"/>
      <c r="AA19" s="3"/>
      <c r="AB19" s="51"/>
      <c r="AC19" t="s">
        <v>70</v>
      </c>
      <c r="AD19" s="7" t="s">
        <v>71</v>
      </c>
    </row>
    <row r="20" spans="1:31">
      <c r="A20" t="s">
        <v>72</v>
      </c>
      <c r="B20" s="1">
        <f>VLOOKUP($AC20,小選挙区集計!$A$1:$H$400,5,FALSE)</f>
        <v>686700</v>
      </c>
      <c r="C20" s="1">
        <v>415892</v>
      </c>
      <c r="D20" s="2">
        <f t="shared" si="6"/>
        <v>0.60563856123489146</v>
      </c>
      <c r="E20" s="67">
        <v>415889</v>
      </c>
      <c r="F20" s="67">
        <f>C20-E20</f>
        <v>3</v>
      </c>
      <c r="G20" s="68">
        <f t="shared" si="10"/>
        <v>402736.97399999999</v>
      </c>
      <c r="H20" s="4">
        <f t="shared" si="0"/>
        <v>0.58648168632590647</v>
      </c>
      <c r="I20" s="68">
        <f t="shared" si="1"/>
        <v>13155.026000000013</v>
      </c>
      <c r="J20" s="4">
        <f t="shared" si="2"/>
        <v>1.915687490898502E-2</v>
      </c>
      <c r="K20" s="2">
        <f t="shared" si="3"/>
        <v>3.1630870514460514E-2</v>
      </c>
      <c r="L20" s="31"/>
      <c r="O20" s="8"/>
      <c r="P20" s="3">
        <v>159754</v>
      </c>
      <c r="Q20" s="3">
        <v>47069</v>
      </c>
      <c r="R20" s="3">
        <v>24013</v>
      </c>
      <c r="S20" s="68">
        <v>18258.571</v>
      </c>
      <c r="T20" s="68">
        <v>100013.40300000001</v>
      </c>
      <c r="U20" s="3">
        <v>25983</v>
      </c>
      <c r="V20" s="3">
        <v>5886</v>
      </c>
      <c r="W20" s="3">
        <v>16597</v>
      </c>
      <c r="X20" s="3">
        <v>5163</v>
      </c>
      <c r="Y20" s="3"/>
      <c r="Z20" s="3"/>
      <c r="AA20" s="3"/>
      <c r="AB20" s="51"/>
      <c r="AC20" t="s">
        <v>73</v>
      </c>
      <c r="AD20" s="7" t="s">
        <v>74</v>
      </c>
    </row>
    <row r="21" spans="1:31">
      <c r="A21" s="19" t="s">
        <v>75</v>
      </c>
      <c r="B21" s="20">
        <f>SUM(B22:B26)</f>
        <v>6066128</v>
      </c>
      <c r="C21" s="20">
        <f>SUM(C22:C26)</f>
        <v>3615127</v>
      </c>
      <c r="D21" s="11">
        <f t="shared" si="6"/>
        <v>0.5959529703296732</v>
      </c>
      <c r="E21" s="20">
        <f>SUM(E22:E26)</f>
        <v>3615028</v>
      </c>
      <c r="F21" s="20">
        <f>SUM(F22:F26)</f>
        <v>99</v>
      </c>
      <c r="G21" s="72">
        <f t="shared" si="10"/>
        <v>3510612.83</v>
      </c>
      <c r="H21" s="12">
        <f t="shared" si="0"/>
        <v>0.57872383009392481</v>
      </c>
      <c r="I21" s="72">
        <f t="shared" si="1"/>
        <v>104514.16999999993</v>
      </c>
      <c r="J21" s="12">
        <f t="shared" si="2"/>
        <v>1.7229140235748393E-2</v>
      </c>
      <c r="K21" s="11">
        <f t="shared" si="3"/>
        <v>2.8910234688850466E-2</v>
      </c>
      <c r="L21" s="22">
        <v>11</v>
      </c>
      <c r="M21" s="19"/>
      <c r="N21" s="19"/>
      <c r="O21" s="23"/>
      <c r="P21" s="21">
        <f t="shared" ref="P21:X21" si="12">SUM(P22:P26)</f>
        <v>1468380</v>
      </c>
      <c r="Q21" s="21">
        <f t="shared" si="12"/>
        <v>322535</v>
      </c>
      <c r="R21" s="21">
        <f t="shared" si="12"/>
        <v>361476</v>
      </c>
      <c r="S21" s="72">
        <f t="shared" si="12"/>
        <v>133599.73199999999</v>
      </c>
      <c r="T21" s="72">
        <f t="shared" si="12"/>
        <v>773076.098</v>
      </c>
      <c r="U21" s="21">
        <f t="shared" si="12"/>
        <v>225551</v>
      </c>
      <c r="V21" s="21">
        <f t="shared" si="12"/>
        <v>71185</v>
      </c>
      <c r="W21" s="21">
        <f t="shared" si="12"/>
        <v>111281</v>
      </c>
      <c r="X21" s="21">
        <f t="shared" si="12"/>
        <v>43529</v>
      </c>
      <c r="Y21" s="21"/>
      <c r="Z21" s="21"/>
      <c r="AA21" s="21"/>
      <c r="AB21" s="49"/>
      <c r="AC21" s="19"/>
      <c r="AD21" s="19" t="s">
        <v>76</v>
      </c>
    </row>
    <row r="22" spans="1:31">
      <c r="A22" t="s">
        <v>77</v>
      </c>
      <c r="B22" s="1">
        <v>1876022</v>
      </c>
      <c r="C22" s="1">
        <v>1184648</v>
      </c>
      <c r="D22" s="2">
        <f t="shared" si="6"/>
        <v>0.63146807446820985</v>
      </c>
      <c r="E22" s="67">
        <v>1184620</v>
      </c>
      <c r="F22" s="67">
        <f>C22-E22</f>
        <v>28</v>
      </c>
      <c r="G22" s="68">
        <f t="shared" si="10"/>
        <v>1149922.9579999999</v>
      </c>
      <c r="H22" s="4">
        <f t="shared" si="0"/>
        <v>0.61295814121582792</v>
      </c>
      <c r="I22" s="68">
        <f t="shared" si="1"/>
        <v>34725.042000000132</v>
      </c>
      <c r="J22" s="4">
        <f t="shared" si="2"/>
        <v>1.8509933252381972E-2</v>
      </c>
      <c r="K22" s="2">
        <f t="shared" si="3"/>
        <v>2.9312540096298759E-2</v>
      </c>
      <c r="L22" s="31"/>
      <c r="O22" s="8"/>
      <c r="P22" s="3">
        <v>505330</v>
      </c>
      <c r="Q22" s="3">
        <v>99934</v>
      </c>
      <c r="R22" s="3">
        <v>74378</v>
      </c>
      <c r="S22" s="68">
        <v>45964.275999999998</v>
      </c>
      <c r="T22" s="68">
        <v>278147.68199999997</v>
      </c>
      <c r="U22" s="3">
        <v>70684</v>
      </c>
      <c r="V22" s="3">
        <v>26962</v>
      </c>
      <c r="W22" s="3">
        <v>34976</v>
      </c>
      <c r="X22" s="3">
        <v>13547</v>
      </c>
      <c r="Y22" s="3"/>
      <c r="Z22" s="3"/>
      <c r="AA22" s="3"/>
      <c r="AB22" s="51"/>
      <c r="AC22" t="s">
        <v>78</v>
      </c>
      <c r="AD22" s="7" t="s">
        <v>79</v>
      </c>
    </row>
    <row r="23" spans="1:31">
      <c r="A23" t="s">
        <v>80</v>
      </c>
      <c r="B23" s="1">
        <f>VLOOKUP($AC23,小選挙区集計!$A$1:$H$400,5,FALSE)</f>
        <v>880016</v>
      </c>
      <c r="C23" s="1">
        <v>489911</v>
      </c>
      <c r="D23" s="2">
        <f t="shared" si="6"/>
        <v>0.55670692351048168</v>
      </c>
      <c r="E23" s="67">
        <v>489899</v>
      </c>
      <c r="F23" s="67">
        <f>C23-E23</f>
        <v>12</v>
      </c>
      <c r="G23" s="68">
        <f t="shared" si="10"/>
        <v>473650.98300000001</v>
      </c>
      <c r="H23" s="4">
        <f t="shared" si="0"/>
        <v>0.53822996740968343</v>
      </c>
      <c r="I23" s="68">
        <f t="shared" si="1"/>
        <v>16260.016999999993</v>
      </c>
      <c r="J23" s="4">
        <f t="shared" si="2"/>
        <v>1.8476956100798157E-2</v>
      </c>
      <c r="K23" s="2">
        <f t="shared" si="3"/>
        <v>3.3189736503160761E-2</v>
      </c>
      <c r="L23" s="31"/>
      <c r="O23" s="8"/>
      <c r="P23" s="3">
        <v>216307</v>
      </c>
      <c r="Q23" s="3">
        <v>39692</v>
      </c>
      <c r="R23" s="3">
        <v>87171</v>
      </c>
      <c r="S23" s="68">
        <v>16566.665000000001</v>
      </c>
      <c r="T23" s="68">
        <v>60284.317999999999</v>
      </c>
      <c r="U23" s="3">
        <v>23769</v>
      </c>
      <c r="V23" s="3">
        <v>10238</v>
      </c>
      <c r="W23" s="3">
        <v>13509</v>
      </c>
      <c r="X23" s="3">
        <v>6114</v>
      </c>
      <c r="Y23" s="3"/>
      <c r="Z23" s="3"/>
      <c r="AA23" s="3"/>
      <c r="AB23" s="51"/>
      <c r="AC23" t="s">
        <v>81</v>
      </c>
      <c r="AD23" s="7" t="s">
        <v>82</v>
      </c>
    </row>
    <row r="24" spans="1:31">
      <c r="A24" t="s">
        <v>83</v>
      </c>
      <c r="B24" s="1">
        <f>VLOOKUP($AC24,小選挙区集計!$A$1:$H$400,5,FALSE)</f>
        <v>945013</v>
      </c>
      <c r="C24" s="1">
        <v>539919</v>
      </c>
      <c r="D24" s="2">
        <f t="shared" si="6"/>
        <v>0.57133499750797079</v>
      </c>
      <c r="E24" s="67">
        <v>539916</v>
      </c>
      <c r="F24" s="67">
        <f>C24-E24</f>
        <v>3</v>
      </c>
      <c r="G24" s="68">
        <f t="shared" si="10"/>
        <v>524206.98200000002</v>
      </c>
      <c r="H24" s="4">
        <f t="shared" si="0"/>
        <v>0.55470875215473225</v>
      </c>
      <c r="I24" s="68">
        <f t="shared" si="1"/>
        <v>15712.017999999982</v>
      </c>
      <c r="J24" s="4">
        <f t="shared" si="2"/>
        <v>1.6626245353238509E-2</v>
      </c>
      <c r="K24" s="2">
        <f t="shared" si="3"/>
        <v>2.9100694733839673E-2</v>
      </c>
      <c r="L24" s="31"/>
      <c r="O24" s="8"/>
      <c r="P24" s="3">
        <v>231169</v>
      </c>
      <c r="Q24" s="3">
        <v>45583</v>
      </c>
      <c r="R24" s="3">
        <v>75608</v>
      </c>
      <c r="S24" s="68">
        <v>18491.118999999999</v>
      </c>
      <c r="T24" s="68">
        <v>96196.862999999998</v>
      </c>
      <c r="U24" s="3">
        <v>23356</v>
      </c>
      <c r="V24" s="3">
        <v>10207</v>
      </c>
      <c r="W24" s="3">
        <v>16453</v>
      </c>
      <c r="X24" s="3">
        <v>7143</v>
      </c>
      <c r="Y24" s="3"/>
      <c r="Z24" s="3"/>
      <c r="AA24" s="3"/>
      <c r="AB24" s="51"/>
      <c r="AC24" t="s">
        <v>84</v>
      </c>
      <c r="AD24" s="7" t="s">
        <v>85</v>
      </c>
    </row>
    <row r="25" spans="1:31">
      <c r="A25" t="s">
        <v>86</v>
      </c>
      <c r="B25" s="1">
        <f>VLOOKUP($AC25,小選挙区集計!$A$1:$H$400,5,FALSE)</f>
        <v>637822</v>
      </c>
      <c r="C25" s="1">
        <v>368429</v>
      </c>
      <c r="D25" s="2">
        <f t="shared" si="6"/>
        <v>0.57763608028572233</v>
      </c>
      <c r="E25" s="67">
        <v>368420</v>
      </c>
      <c r="F25" s="67">
        <f>C25-E25</f>
        <v>9</v>
      </c>
      <c r="G25" s="68">
        <f t="shared" si="10"/>
        <v>359250.98300000001</v>
      </c>
      <c r="H25" s="4">
        <f t="shared" si="0"/>
        <v>0.56324645904343218</v>
      </c>
      <c r="I25" s="68">
        <f t="shared" si="1"/>
        <v>9178.0169999999925</v>
      </c>
      <c r="J25" s="4">
        <f t="shared" si="2"/>
        <v>1.4389621242290157E-2</v>
      </c>
      <c r="K25" s="2">
        <f t="shared" si="3"/>
        <v>2.4911223057902589E-2</v>
      </c>
      <c r="L25" s="31"/>
      <c r="O25" s="8"/>
      <c r="P25" s="3">
        <v>164749</v>
      </c>
      <c r="Q25" s="3">
        <v>34078</v>
      </c>
      <c r="R25" s="3">
        <v>32760</v>
      </c>
      <c r="S25" s="68">
        <v>12954.686</v>
      </c>
      <c r="T25" s="68">
        <v>74957.297000000006</v>
      </c>
      <c r="U25" s="3">
        <v>18920</v>
      </c>
      <c r="V25" s="3">
        <v>3960</v>
      </c>
      <c r="W25" s="3">
        <v>12348</v>
      </c>
      <c r="X25" s="3">
        <v>4524</v>
      </c>
      <c r="Y25" s="3"/>
      <c r="Z25" s="3"/>
      <c r="AA25" s="3"/>
      <c r="AB25" s="51"/>
      <c r="AC25" t="s">
        <v>87</v>
      </c>
      <c r="AD25" s="7" t="s">
        <v>88</v>
      </c>
    </row>
    <row r="26" spans="1:31">
      <c r="A26" t="s">
        <v>89</v>
      </c>
      <c r="B26" s="1">
        <f>VLOOKUP($AC26,小選挙区集計!$A$1:$H$400,5,FALSE)</f>
        <v>1727255</v>
      </c>
      <c r="C26" s="1">
        <v>1032220</v>
      </c>
      <c r="D26" s="2">
        <f t="shared" si="6"/>
        <v>0.59760718596848761</v>
      </c>
      <c r="E26" s="67">
        <v>1032173</v>
      </c>
      <c r="F26" s="67">
        <f>C26-E26</f>
        <v>47</v>
      </c>
      <c r="G26" s="68">
        <f t="shared" si="10"/>
        <v>1003580.9240000001</v>
      </c>
      <c r="H26" s="4">
        <f t="shared" si="0"/>
        <v>0.58102649811405971</v>
      </c>
      <c r="I26" s="68">
        <f t="shared" si="1"/>
        <v>28639.075999999885</v>
      </c>
      <c r="J26" s="4">
        <f t="shared" si="2"/>
        <v>1.6580687854427914E-2</v>
      </c>
      <c r="K26" s="2">
        <f t="shared" si="3"/>
        <v>2.7745127976594026E-2</v>
      </c>
      <c r="L26" s="31"/>
      <c r="O26" s="8"/>
      <c r="P26" s="3">
        <v>350825</v>
      </c>
      <c r="Q26" s="3">
        <v>103248</v>
      </c>
      <c r="R26" s="3">
        <v>91559</v>
      </c>
      <c r="S26" s="68">
        <v>39622.985999999997</v>
      </c>
      <c r="T26" s="68">
        <v>263489.93800000002</v>
      </c>
      <c r="U26" s="3">
        <v>88822</v>
      </c>
      <c r="V26" s="3">
        <v>19818</v>
      </c>
      <c r="W26" s="3">
        <v>33995</v>
      </c>
      <c r="X26" s="3">
        <v>12201</v>
      </c>
      <c r="Y26" s="3"/>
      <c r="Z26" s="3"/>
      <c r="AA26" s="3"/>
      <c r="AB26" s="51"/>
      <c r="AC26" t="s">
        <v>90</v>
      </c>
      <c r="AD26" s="7" t="s">
        <v>91</v>
      </c>
    </row>
    <row r="27" spans="1:31">
      <c r="A27" s="19" t="s">
        <v>92</v>
      </c>
      <c r="B27" s="20">
        <f>SUM(B28:B31)</f>
        <v>12302414</v>
      </c>
      <c r="C27" s="20">
        <f>SUM(C28:C31)</f>
        <v>6888087</v>
      </c>
      <c r="D27" s="11">
        <f t="shared" si="6"/>
        <v>0.55989718765764185</v>
      </c>
      <c r="E27" s="21">
        <f>SUM(E28:E31)</f>
        <v>6887833</v>
      </c>
      <c r="F27" s="21">
        <f>SUM(F28:F31)</f>
        <v>254</v>
      </c>
      <c r="G27" s="72">
        <f t="shared" si="10"/>
        <v>6728399.8090000004</v>
      </c>
      <c r="H27" s="12">
        <f t="shared" si="0"/>
        <v>0.54691703668889702</v>
      </c>
      <c r="I27" s="72">
        <f t="shared" si="1"/>
        <v>159687.19099999964</v>
      </c>
      <c r="J27" s="12">
        <f t="shared" si="2"/>
        <v>1.2980150968744804E-2</v>
      </c>
      <c r="K27" s="11">
        <f t="shared" si="3"/>
        <v>2.3183097280856012E-2</v>
      </c>
      <c r="L27" s="22">
        <v>21</v>
      </c>
      <c r="M27" s="19"/>
      <c r="N27" s="19"/>
      <c r="O27" s="23"/>
      <c r="P27" s="21">
        <f t="shared" ref="P27:V27" si="13">SUM(P28:P31)</f>
        <v>2515841</v>
      </c>
      <c r="Q27" s="21">
        <f t="shared" si="13"/>
        <v>784976</v>
      </c>
      <c r="R27" s="21">
        <f t="shared" si="13"/>
        <v>694630</v>
      </c>
      <c r="S27" s="72">
        <f t="shared" si="13"/>
        <v>382733.55100000004</v>
      </c>
      <c r="T27" s="72">
        <f t="shared" si="13"/>
        <v>1485947.2579999999</v>
      </c>
      <c r="U27" s="21">
        <f t="shared" si="13"/>
        <v>408606</v>
      </c>
      <c r="V27" s="21">
        <f t="shared" si="13"/>
        <v>84220</v>
      </c>
      <c r="W27" s="21">
        <f>SUM(W28:W31)</f>
        <v>273208</v>
      </c>
      <c r="X27" s="21">
        <f>SUM(X28:X31)</f>
        <v>98238</v>
      </c>
      <c r="Y27" s="21"/>
      <c r="Z27" s="21"/>
      <c r="AA27" s="21"/>
      <c r="AB27" s="49"/>
      <c r="AC27" s="19"/>
      <c r="AD27" s="19" t="s">
        <v>93</v>
      </c>
    </row>
    <row r="28" spans="1:31">
      <c r="A28" t="s">
        <v>94</v>
      </c>
      <c r="B28" s="1">
        <f>VLOOKUP($AC28,小選挙区集計!$A$1:$H$400,5,FALSE)</f>
        <v>1653967</v>
      </c>
      <c r="C28" s="1">
        <v>960940</v>
      </c>
      <c r="D28" s="2">
        <f t="shared" si="6"/>
        <v>0.58099103549224385</v>
      </c>
      <c r="E28" s="67">
        <v>960915</v>
      </c>
      <c r="F28" s="67">
        <f>C28-E28</f>
        <v>25</v>
      </c>
      <c r="G28" s="68">
        <f t="shared" si="10"/>
        <v>934433.95700000005</v>
      </c>
      <c r="H28" s="4">
        <f t="shared" si="0"/>
        <v>0.56496529676831519</v>
      </c>
      <c r="I28" s="68">
        <f t="shared" si="1"/>
        <v>26506.042999999947</v>
      </c>
      <c r="J28" s="4">
        <f t="shared" si="2"/>
        <v>1.6025738723928561E-2</v>
      </c>
      <c r="K28" s="2">
        <f t="shared" si="3"/>
        <v>2.7583452660936113E-2</v>
      </c>
      <c r="L28" s="31"/>
      <c r="O28" s="8"/>
      <c r="P28" s="3">
        <v>376259</v>
      </c>
      <c r="Q28" s="3">
        <v>108348</v>
      </c>
      <c r="R28" s="3">
        <v>93688</v>
      </c>
      <c r="S28" s="68">
        <v>46374.819000000003</v>
      </c>
      <c r="T28" s="68">
        <v>192235.13800000001</v>
      </c>
      <c r="U28" s="3">
        <v>58251</v>
      </c>
      <c r="V28" s="3">
        <v>11132</v>
      </c>
      <c r="W28" s="3">
        <v>35379</v>
      </c>
      <c r="X28" s="3">
        <v>12767</v>
      </c>
      <c r="Y28" s="3"/>
      <c r="Z28" s="3"/>
      <c r="AA28" s="3"/>
      <c r="AB28" s="51"/>
      <c r="AC28" t="s">
        <v>95</v>
      </c>
      <c r="AD28" s="7" t="s">
        <v>96</v>
      </c>
    </row>
    <row r="29" spans="1:31">
      <c r="A29" t="s">
        <v>97</v>
      </c>
      <c r="B29" s="1">
        <f>VLOOKUP($AC29,小選挙区集計!$A$1:$H$400,5,FALSE)</f>
        <v>3047463</v>
      </c>
      <c r="C29" s="1">
        <v>1670154</v>
      </c>
      <c r="D29" s="2">
        <f t="shared" si="6"/>
        <v>0.54804734298660884</v>
      </c>
      <c r="E29" s="67">
        <v>1670106</v>
      </c>
      <c r="F29" s="67">
        <f>C29-E29</f>
        <v>48</v>
      </c>
      <c r="G29" s="68">
        <f t="shared" si="10"/>
        <v>1626920.952</v>
      </c>
      <c r="H29" s="4">
        <f t="shared" si="0"/>
        <v>0.53386077271487797</v>
      </c>
      <c r="I29" s="68">
        <f t="shared" si="1"/>
        <v>43233.047999999952</v>
      </c>
      <c r="J29" s="4">
        <f t="shared" si="2"/>
        <v>1.4186570271730928E-2</v>
      </c>
      <c r="K29" s="2">
        <f t="shared" si="3"/>
        <v>2.5885665633229003E-2</v>
      </c>
      <c r="L29" s="31"/>
      <c r="O29" s="8"/>
      <c r="P29" s="3">
        <v>639005</v>
      </c>
      <c r="Q29" s="3">
        <v>184221</v>
      </c>
      <c r="R29" s="3">
        <v>158381</v>
      </c>
      <c r="S29" s="68">
        <v>114343.227</v>
      </c>
      <c r="T29" s="68">
        <v>340184.72499999998</v>
      </c>
      <c r="U29" s="3">
        <v>90824</v>
      </c>
      <c r="V29" s="3">
        <v>20522</v>
      </c>
      <c r="W29" s="3">
        <v>58690</v>
      </c>
      <c r="X29" s="3">
        <v>20750</v>
      </c>
      <c r="Y29" s="3"/>
      <c r="Z29" s="3"/>
      <c r="AA29" s="3"/>
      <c r="AB29" s="51"/>
      <c r="AC29" t="s">
        <v>98</v>
      </c>
      <c r="AD29" s="7" t="s">
        <v>99</v>
      </c>
    </row>
    <row r="30" spans="1:31">
      <c r="A30" t="s">
        <v>100</v>
      </c>
      <c r="B30" s="1">
        <f>VLOOKUP($AC30,小選挙区集計!$A$1:$H$400,5,FALSE)</f>
        <v>6121964</v>
      </c>
      <c r="C30" s="1">
        <v>3426224</v>
      </c>
      <c r="D30" s="2">
        <f t="shared" si="6"/>
        <v>0.55966091927361872</v>
      </c>
      <c r="E30" s="67">
        <v>3426073</v>
      </c>
      <c r="F30" s="67">
        <f>C30-E30</f>
        <v>151</v>
      </c>
      <c r="G30" s="68">
        <f t="shared" si="10"/>
        <v>3355653.93</v>
      </c>
      <c r="H30" s="4">
        <f t="shared" si="0"/>
        <v>0.54813356138650937</v>
      </c>
      <c r="I30" s="68">
        <f t="shared" si="1"/>
        <v>70570.069999999832</v>
      </c>
      <c r="J30" s="4">
        <f t="shared" si="2"/>
        <v>1.1527357887109404E-2</v>
      </c>
      <c r="K30" s="2">
        <f t="shared" si="3"/>
        <v>2.0597039189498362E-2</v>
      </c>
      <c r="L30" s="31"/>
      <c r="O30" s="8"/>
      <c r="P30" s="3">
        <v>1205790</v>
      </c>
      <c r="Q30" s="3">
        <v>380316</v>
      </c>
      <c r="R30" s="3">
        <v>368716</v>
      </c>
      <c r="S30" s="68">
        <v>190520.51800000001</v>
      </c>
      <c r="T30" s="68">
        <v>750876.41200000001</v>
      </c>
      <c r="U30" s="3">
        <v>216281</v>
      </c>
      <c r="V30" s="3">
        <v>43006</v>
      </c>
      <c r="W30" s="3">
        <v>147121</v>
      </c>
      <c r="X30" s="3">
        <v>53027</v>
      </c>
      <c r="Y30" s="3"/>
      <c r="Z30" s="3"/>
      <c r="AA30" s="3"/>
      <c r="AB30" s="51"/>
      <c r="AC30" t="s">
        <v>101</v>
      </c>
      <c r="AD30" s="7" t="s">
        <v>102</v>
      </c>
    </row>
    <row r="31" spans="1:31">
      <c r="A31" t="s">
        <v>103</v>
      </c>
      <c r="B31" s="1">
        <f>VLOOKUP($AC31,小選挙区集計!$A$1:$H$400,5,FALSE)</f>
        <v>1479020</v>
      </c>
      <c r="C31" s="1">
        <v>830769</v>
      </c>
      <c r="D31" s="2">
        <f t="shared" si="6"/>
        <v>0.56170234344363157</v>
      </c>
      <c r="E31" s="67">
        <v>830739</v>
      </c>
      <c r="F31" s="67">
        <f>C31-E31</f>
        <v>30</v>
      </c>
      <c r="G31" s="68">
        <f t="shared" si="8"/>
        <v>811390.97</v>
      </c>
      <c r="H31" s="4">
        <f t="shared" si="0"/>
        <v>0.54860040432178059</v>
      </c>
      <c r="I31" s="68">
        <f t="shared" si="1"/>
        <v>19378.030000000028</v>
      </c>
      <c r="J31" s="4">
        <f t="shared" si="2"/>
        <v>1.3101939121850974E-2</v>
      </c>
      <c r="K31" s="2">
        <f t="shared" si="3"/>
        <v>2.3325412960762893E-2</v>
      </c>
      <c r="L31" s="31"/>
      <c r="O31" s="8"/>
      <c r="P31" s="3">
        <v>294787</v>
      </c>
      <c r="Q31" s="3">
        <v>112091</v>
      </c>
      <c r="R31" s="3">
        <v>73845</v>
      </c>
      <c r="S31" s="68">
        <v>31494.987000000001</v>
      </c>
      <c r="T31" s="68">
        <v>202650.98300000001</v>
      </c>
      <c r="U31" s="3">
        <v>43250</v>
      </c>
      <c r="V31" s="3">
        <v>9560</v>
      </c>
      <c r="W31" s="3">
        <v>32018</v>
      </c>
      <c r="X31" s="3">
        <v>11694</v>
      </c>
      <c r="Y31" s="3"/>
      <c r="Z31" s="3"/>
      <c r="AA31" s="3"/>
      <c r="AB31" s="51"/>
      <c r="AC31" t="s">
        <v>104</v>
      </c>
      <c r="AD31" s="7" t="s">
        <v>105</v>
      </c>
    </row>
    <row r="32" spans="1:31">
      <c r="A32" s="19" t="s">
        <v>106</v>
      </c>
      <c r="B32" s="20">
        <f>SUM(B33:B38)</f>
        <v>17081677</v>
      </c>
      <c r="C32" s="20">
        <f>SUM(C33:C38)</f>
        <v>9576629</v>
      </c>
      <c r="D32" s="11">
        <f t="shared" si="6"/>
        <v>0.56063751820152086</v>
      </c>
      <c r="E32" s="21">
        <f>SUM(E33:E38)</f>
        <v>9576190</v>
      </c>
      <c r="F32" s="21">
        <f>SUM(F33:F38)</f>
        <v>439</v>
      </c>
      <c r="G32" s="72">
        <f t="shared" si="8"/>
        <v>9378904.7609999999</v>
      </c>
      <c r="H32" s="12">
        <f t="shared" si="0"/>
        <v>0.54906229411784335</v>
      </c>
      <c r="I32" s="72">
        <f t="shared" si="1"/>
        <v>197724.23900000006</v>
      </c>
      <c r="J32" s="12">
        <f t="shared" si="2"/>
        <v>1.1575224083677503E-2</v>
      </c>
      <c r="K32" s="11">
        <f t="shared" si="3"/>
        <v>2.0646538463586724E-2</v>
      </c>
      <c r="L32" s="22">
        <v>28</v>
      </c>
      <c r="M32" s="19"/>
      <c r="N32" s="19"/>
      <c r="O32" s="23"/>
      <c r="P32" s="21">
        <f t="shared" ref="P32:W32" si="14">SUM(P33:P38)</f>
        <v>2407699</v>
      </c>
      <c r="Q32" s="21">
        <f t="shared" si="14"/>
        <v>1155683</v>
      </c>
      <c r="R32" s="21">
        <f t="shared" si="14"/>
        <v>3180219</v>
      </c>
      <c r="S32" s="72">
        <f t="shared" si="14"/>
        <v>303480.00200000004</v>
      </c>
      <c r="T32" s="72">
        <f t="shared" si="14"/>
        <v>1090665.7590000001</v>
      </c>
      <c r="U32" s="21">
        <f t="shared" si="14"/>
        <v>736156</v>
      </c>
      <c r="V32" s="21">
        <f t="shared" si="14"/>
        <v>100980</v>
      </c>
      <c r="W32" s="21">
        <f t="shared" si="14"/>
        <v>292483</v>
      </c>
      <c r="X32" s="21">
        <f>SUM(X33:X38)</f>
        <v>111539</v>
      </c>
      <c r="Y32" s="21"/>
      <c r="Z32" s="21"/>
      <c r="AA32" s="21"/>
      <c r="AB32" s="49"/>
      <c r="AC32" s="19"/>
      <c r="AD32" s="19" t="s">
        <v>107</v>
      </c>
      <c r="AE32" t="s">
        <v>3520</v>
      </c>
    </row>
    <row r="33" spans="1:30">
      <c r="A33" t="s">
        <v>108</v>
      </c>
      <c r="B33" s="1">
        <f>VLOOKUP($AC33,小選挙区集計!$A$1:$H$400,5,FALSE)</f>
        <v>1153087</v>
      </c>
      <c r="C33" s="1">
        <v>660996</v>
      </c>
      <c r="D33" s="2">
        <f t="shared" si="6"/>
        <v>0.5732403539368669</v>
      </c>
      <c r="E33" s="67">
        <v>660990</v>
      </c>
      <c r="F33" s="67">
        <f>C33-E33</f>
        <v>6</v>
      </c>
      <c r="G33" s="68">
        <f t="shared" si="8"/>
        <v>647813.98300000001</v>
      </c>
      <c r="H33" s="4">
        <f t="shared" si="0"/>
        <v>0.56180841775165269</v>
      </c>
      <c r="I33" s="68">
        <f t="shared" si="1"/>
        <v>13182.016999999993</v>
      </c>
      <c r="J33" s="4">
        <f t="shared" si="2"/>
        <v>1.1431936185214119E-2</v>
      </c>
      <c r="K33" s="2">
        <f t="shared" si="3"/>
        <v>1.9942657746794219E-2</v>
      </c>
      <c r="L33" s="31"/>
      <c r="O33" s="8"/>
      <c r="P33" s="3">
        <v>227218</v>
      </c>
      <c r="Q33" s="3">
        <v>56067</v>
      </c>
      <c r="R33" s="3">
        <v>137639</v>
      </c>
      <c r="S33" s="68">
        <v>32813.279999999999</v>
      </c>
      <c r="T33" s="68">
        <v>102056.70299999999</v>
      </c>
      <c r="U33" s="3">
        <v>47019</v>
      </c>
      <c r="V33" s="3">
        <v>9568</v>
      </c>
      <c r="W33" s="3">
        <v>27013</v>
      </c>
      <c r="X33" s="3">
        <v>8420</v>
      </c>
      <c r="Y33" s="3"/>
      <c r="Z33" s="3"/>
      <c r="AA33" s="3"/>
      <c r="AB33" s="51"/>
      <c r="AC33" t="s">
        <v>109</v>
      </c>
      <c r="AD33" s="7" t="s">
        <v>110</v>
      </c>
    </row>
    <row r="34" spans="1:30">
      <c r="A34" t="s">
        <v>111</v>
      </c>
      <c r="B34" s="1">
        <f>VLOOKUP($AC34,小選挙区集計!$A$1:$H$400,5,FALSE)</f>
        <v>2104958</v>
      </c>
      <c r="C34" s="1">
        <v>1185350</v>
      </c>
      <c r="D34" s="2">
        <f t="shared" si="6"/>
        <v>0.56312287466068212</v>
      </c>
      <c r="E34" s="67">
        <v>1185325</v>
      </c>
      <c r="F34" s="67">
        <f>C34-E34</f>
        <v>25</v>
      </c>
      <c r="G34" s="68">
        <f t="shared" si="8"/>
        <v>1159552.9649999999</v>
      </c>
      <c r="H34" s="4">
        <f t="shared" ref="H34:H58" si="15">G34/B34</f>
        <v>0.55086750662008455</v>
      </c>
      <c r="I34" s="68">
        <f t="shared" ref="I34:I58" si="16">C34-G34</f>
        <v>25797.035000000149</v>
      </c>
      <c r="J34" s="4">
        <f t="shared" ref="J34:J58" si="17">I34/B34</f>
        <v>1.2255368040597556E-2</v>
      </c>
      <c r="K34" s="2">
        <f t="shared" ref="K34:K58" si="18">I34/C34</f>
        <v>2.1763221833213945E-2</v>
      </c>
      <c r="L34" s="31"/>
      <c r="O34" s="8"/>
      <c r="P34" s="3">
        <v>338013</v>
      </c>
      <c r="Q34" s="3">
        <v>113605</v>
      </c>
      <c r="R34" s="3">
        <v>266728</v>
      </c>
      <c r="S34" s="68">
        <v>59593.650999999998</v>
      </c>
      <c r="T34" s="68">
        <v>158980.31400000001</v>
      </c>
      <c r="U34" s="3">
        <v>152865</v>
      </c>
      <c r="V34" s="3">
        <v>13006</v>
      </c>
      <c r="W34" s="3">
        <v>42599</v>
      </c>
      <c r="X34" s="3">
        <v>14163</v>
      </c>
      <c r="Y34" s="3"/>
      <c r="Z34" s="3"/>
      <c r="AA34" s="3"/>
      <c r="AB34" s="51"/>
      <c r="AC34" t="s">
        <v>112</v>
      </c>
      <c r="AD34" s="7" t="s">
        <v>113</v>
      </c>
    </row>
    <row r="35" spans="1:30">
      <c r="A35" t="s">
        <v>114</v>
      </c>
      <c r="B35" s="1">
        <f>VLOOKUP($AC35,小選挙区集計!$A$1:$H$400,5,FALSE)</f>
        <v>7316366</v>
      </c>
      <c r="C35" s="1">
        <v>4111206</v>
      </c>
      <c r="D35" s="2">
        <f t="shared" si="6"/>
        <v>0.5619191276106198</v>
      </c>
      <c r="E35" s="67">
        <v>4110907</v>
      </c>
      <c r="F35" s="67">
        <f>C35-E35</f>
        <v>299</v>
      </c>
      <c r="G35" s="68">
        <f t="shared" si="8"/>
        <v>4036647.9280000003</v>
      </c>
      <c r="H35" s="4">
        <f t="shared" si="15"/>
        <v>0.55172853955091916</v>
      </c>
      <c r="I35" s="68">
        <f t="shared" si="16"/>
        <v>74558.071999999695</v>
      </c>
      <c r="J35" s="4">
        <f t="shared" si="17"/>
        <v>1.0190588059700635E-2</v>
      </c>
      <c r="K35" s="2">
        <f t="shared" si="18"/>
        <v>1.8135328660251929E-2</v>
      </c>
      <c r="L35" s="31"/>
      <c r="O35" s="8"/>
      <c r="P35" s="3">
        <v>823963</v>
      </c>
      <c r="Q35" s="3">
        <v>539724</v>
      </c>
      <c r="R35" s="3">
        <v>1715862</v>
      </c>
      <c r="S35" s="68">
        <v>89173.241999999998</v>
      </c>
      <c r="T35" s="68">
        <v>363555.68599999999</v>
      </c>
      <c r="U35" s="3">
        <v>306725</v>
      </c>
      <c r="V35" s="3">
        <v>38596</v>
      </c>
      <c r="W35" s="3">
        <v>114198</v>
      </c>
      <c r="X35" s="3">
        <v>44851</v>
      </c>
      <c r="Y35" s="3"/>
      <c r="Z35" s="3"/>
      <c r="AA35" s="3"/>
      <c r="AB35" s="51"/>
      <c r="AC35" t="s">
        <v>115</v>
      </c>
      <c r="AD35" s="7" t="s">
        <v>116</v>
      </c>
    </row>
    <row r="36" spans="1:30">
      <c r="A36" t="s">
        <v>117</v>
      </c>
      <c r="B36" s="1">
        <f>VLOOKUP($AC36,小選挙区集計!$A$1:$H$400,5,FALSE)</f>
        <v>4572143</v>
      </c>
      <c r="C36" s="1">
        <v>2482019</v>
      </c>
      <c r="D36" s="2">
        <f t="shared" si="6"/>
        <v>0.54285681790792628</v>
      </c>
      <c r="E36" s="67">
        <v>2481916</v>
      </c>
      <c r="F36" s="67">
        <f>C36-E36</f>
        <v>103</v>
      </c>
      <c r="G36" s="68">
        <f>SUM(P36:AB36)</f>
        <v>2430925.9479999999</v>
      </c>
      <c r="H36" s="4">
        <f t="shared" si="15"/>
        <v>0.53168195920381311</v>
      </c>
      <c r="I36" s="68">
        <f t="shared" si="16"/>
        <v>51093.052000000142</v>
      </c>
      <c r="J36" s="4">
        <f t="shared" si="17"/>
        <v>1.1174858704113179E-2</v>
      </c>
      <c r="K36" s="2">
        <f t="shared" si="18"/>
        <v>2.0585278356048096E-2</v>
      </c>
      <c r="L36" s="31"/>
      <c r="O36" s="8"/>
      <c r="P36" s="3">
        <v>666068</v>
      </c>
      <c r="Q36" s="3">
        <v>297967</v>
      </c>
      <c r="R36" s="3">
        <v>779820</v>
      </c>
      <c r="S36" s="68">
        <v>73463.945000000007</v>
      </c>
      <c r="T36" s="68">
        <v>324792.00300000003</v>
      </c>
      <c r="U36" s="3">
        <v>151090</v>
      </c>
      <c r="V36" s="3">
        <v>28456</v>
      </c>
      <c r="W36" s="3">
        <v>79532</v>
      </c>
      <c r="X36" s="3">
        <v>29737</v>
      </c>
      <c r="Y36" s="3"/>
      <c r="Z36" s="3"/>
      <c r="AA36" s="3"/>
      <c r="AB36" s="51"/>
      <c r="AC36" t="s">
        <v>118</v>
      </c>
      <c r="AD36" s="7" t="s">
        <v>119</v>
      </c>
    </row>
    <row r="37" spans="1:30">
      <c r="A37" t="s">
        <v>120</v>
      </c>
      <c r="B37" s="1">
        <f>VLOOKUP($AC37,小選挙区集計!$A$1:$H$400,5,FALSE)</f>
        <v>1134187</v>
      </c>
      <c r="C37" s="1">
        <v>670655</v>
      </c>
      <c r="D37" s="2">
        <f t="shared" si="6"/>
        <v>0.59130901694341409</v>
      </c>
      <c r="E37" s="67">
        <v>670654</v>
      </c>
      <c r="F37" s="67">
        <f>C37-E37</f>
        <v>1</v>
      </c>
      <c r="G37" s="68">
        <f t="shared" si="8"/>
        <v>653319.96500000008</v>
      </c>
      <c r="H37" s="4">
        <f t="shared" si="15"/>
        <v>0.57602491035428904</v>
      </c>
      <c r="I37" s="68">
        <f t="shared" si="16"/>
        <v>17335.034999999916</v>
      </c>
      <c r="J37" s="4">
        <f t="shared" si="17"/>
        <v>1.5284106589124999E-2</v>
      </c>
      <c r="K37" s="2">
        <f t="shared" si="18"/>
        <v>2.5847917334545951E-2</v>
      </c>
      <c r="L37" s="31"/>
      <c r="O37" s="8"/>
      <c r="P37" s="3">
        <v>199926</v>
      </c>
      <c r="Q37" s="3">
        <v>77011</v>
      </c>
      <c r="R37" s="3">
        <v>183357</v>
      </c>
      <c r="S37" s="68">
        <v>22697.71</v>
      </c>
      <c r="T37" s="68">
        <v>91054.255000000005</v>
      </c>
      <c r="U37" s="3">
        <v>45841</v>
      </c>
      <c r="V37" s="3">
        <v>7500</v>
      </c>
      <c r="W37" s="3">
        <v>17614</v>
      </c>
      <c r="X37" s="3">
        <v>8319</v>
      </c>
      <c r="Y37" s="3"/>
      <c r="Z37" s="3"/>
      <c r="AA37" s="3"/>
      <c r="AB37" s="51"/>
      <c r="AC37" t="s">
        <v>121</v>
      </c>
      <c r="AD37" s="7" t="s">
        <v>122</v>
      </c>
    </row>
    <row r="38" spans="1:30">
      <c r="A38" t="s">
        <v>123</v>
      </c>
      <c r="B38" s="1">
        <f>VLOOKUP($AC38,小選挙区集計!$A$1:$H$400,5,FALSE)</f>
        <v>800936</v>
      </c>
      <c r="C38" s="1">
        <v>466403</v>
      </c>
      <c r="D38" s="2">
        <f t="shared" si="6"/>
        <v>0.58232243275367823</v>
      </c>
      <c r="E38" s="67">
        <v>466398</v>
      </c>
      <c r="F38" s="67">
        <f>C38-E38</f>
        <v>5</v>
      </c>
      <c r="G38" s="68">
        <f t="shared" si="8"/>
        <v>450643.97200000001</v>
      </c>
      <c r="H38" s="4">
        <f t="shared" si="15"/>
        <v>0.56264666839797439</v>
      </c>
      <c r="I38" s="68">
        <f t="shared" si="16"/>
        <v>15759.027999999991</v>
      </c>
      <c r="J38" s="4">
        <f t="shared" si="17"/>
        <v>1.9675764355703815E-2</v>
      </c>
      <c r="K38" s="2">
        <f t="shared" si="18"/>
        <v>3.3788436180727806E-2</v>
      </c>
      <c r="L38" s="31"/>
      <c r="O38" s="8"/>
      <c r="P38" s="3">
        <v>152511</v>
      </c>
      <c r="Q38" s="3">
        <v>71309</v>
      </c>
      <c r="R38" s="3">
        <v>96813</v>
      </c>
      <c r="S38" s="68">
        <v>25738.173999999999</v>
      </c>
      <c r="T38" s="68">
        <v>50226.798000000003</v>
      </c>
      <c r="U38" s="3">
        <v>32616</v>
      </c>
      <c r="V38" s="3">
        <v>3854</v>
      </c>
      <c r="W38" s="3">
        <v>11527</v>
      </c>
      <c r="X38" s="3">
        <v>6049</v>
      </c>
      <c r="Y38" s="3"/>
      <c r="Z38" s="3"/>
      <c r="AA38" s="3"/>
      <c r="AB38" s="51"/>
      <c r="AC38" t="s">
        <v>124</v>
      </c>
      <c r="AD38" s="7" t="s">
        <v>125</v>
      </c>
    </row>
    <row r="39" spans="1:30">
      <c r="A39" s="19" t="s">
        <v>126</v>
      </c>
      <c r="B39" s="20">
        <f>SUM(B40:B44)</f>
        <v>6058900</v>
      </c>
      <c r="C39" s="20">
        <f>SUM(C40:C44)</f>
        <v>3192267</v>
      </c>
      <c r="D39" s="11">
        <f t="shared" si="6"/>
        <v>0.52687236957203454</v>
      </c>
      <c r="E39" s="21">
        <f>SUM(E40:E44)</f>
        <v>3192177</v>
      </c>
      <c r="F39" s="21">
        <f>SUM(F40:F44)</f>
        <v>90</v>
      </c>
      <c r="G39" s="72">
        <f t="shared" si="8"/>
        <v>3119426.8689999999</v>
      </c>
      <c r="H39" s="12">
        <f t="shared" si="15"/>
        <v>0.51485036376239912</v>
      </c>
      <c r="I39" s="72">
        <f t="shared" si="16"/>
        <v>72840.131000000052</v>
      </c>
      <c r="J39" s="12">
        <f t="shared" si="17"/>
        <v>1.2022005809635422E-2</v>
      </c>
      <c r="K39" s="11">
        <f t="shared" si="18"/>
        <v>2.2817681290443453E-2</v>
      </c>
      <c r="L39" s="22">
        <v>11</v>
      </c>
      <c r="M39" s="19"/>
      <c r="N39" s="19"/>
      <c r="O39" s="23"/>
      <c r="P39" s="21">
        <f t="shared" ref="P39:X39" si="19">SUM(P40:P44)</f>
        <v>1352723</v>
      </c>
      <c r="Q39" s="21">
        <f t="shared" si="19"/>
        <v>436220</v>
      </c>
      <c r="R39" s="21">
        <f t="shared" si="19"/>
        <v>286302</v>
      </c>
      <c r="S39" s="72">
        <f t="shared" si="19"/>
        <v>113898.51299999999</v>
      </c>
      <c r="T39" s="72">
        <f t="shared" si="19"/>
        <v>573324.35600000003</v>
      </c>
      <c r="U39" s="21">
        <f t="shared" si="19"/>
        <v>173117</v>
      </c>
      <c r="V39" s="21">
        <f t="shared" si="19"/>
        <v>52638</v>
      </c>
      <c r="W39" s="21">
        <f t="shared" si="19"/>
        <v>94446</v>
      </c>
      <c r="X39" s="21">
        <f t="shared" si="19"/>
        <v>36758</v>
      </c>
      <c r="Y39" s="21"/>
      <c r="Z39" s="21"/>
      <c r="AA39" s="21"/>
      <c r="AB39" s="49"/>
      <c r="AC39" s="19"/>
      <c r="AD39" s="19" t="s">
        <v>127</v>
      </c>
    </row>
    <row r="40" spans="1:30">
      <c r="A40" t="s">
        <v>128</v>
      </c>
      <c r="B40" s="1">
        <f>VLOOKUP($AC40,小選挙区集計!$A$1:$H$400,5,FALSE)</f>
        <v>465379</v>
      </c>
      <c r="C40" s="1">
        <v>270616</v>
      </c>
      <c r="D40" s="2">
        <f t="shared" si="6"/>
        <v>0.5814959420171516</v>
      </c>
      <c r="E40" s="67">
        <v>270609</v>
      </c>
      <c r="F40" s="67">
        <f>C40-E40</f>
        <v>7</v>
      </c>
      <c r="G40" s="68">
        <f t="shared" si="8"/>
        <v>262048.98199999999</v>
      </c>
      <c r="H40" s="4">
        <f t="shared" si="15"/>
        <v>0.56308725146600935</v>
      </c>
      <c r="I40" s="68">
        <f t="shared" si="16"/>
        <v>8567.0180000000109</v>
      </c>
      <c r="J40" s="4">
        <f t="shared" si="17"/>
        <v>1.840869055114221E-2</v>
      </c>
      <c r="K40" s="2">
        <f t="shared" si="18"/>
        <v>3.1657470363910527E-2</v>
      </c>
      <c r="L40" s="31"/>
      <c r="O40" s="8"/>
      <c r="P40" s="3">
        <v>95732</v>
      </c>
      <c r="Q40" s="3">
        <v>43198</v>
      </c>
      <c r="R40" s="3">
        <v>20601</v>
      </c>
      <c r="S40" s="68">
        <v>8377.9349999999995</v>
      </c>
      <c r="T40" s="68">
        <v>62204.046999999999</v>
      </c>
      <c r="U40" s="3">
        <v>15820</v>
      </c>
      <c r="V40" s="3">
        <v>4256</v>
      </c>
      <c r="W40" s="3">
        <v>9071</v>
      </c>
      <c r="X40" s="3">
        <v>2789</v>
      </c>
      <c r="Y40" s="3"/>
      <c r="Z40" s="3"/>
      <c r="AA40" s="3"/>
      <c r="AB40" s="51"/>
      <c r="AC40" t="s">
        <v>129</v>
      </c>
      <c r="AD40" s="7" t="s">
        <v>130</v>
      </c>
    </row>
    <row r="41" spans="1:30">
      <c r="A41" t="s">
        <v>131</v>
      </c>
      <c r="B41" s="1">
        <f>VLOOKUP($AC41,小選挙区集計!$A$1:$H$400,5,FALSE)</f>
        <v>559986</v>
      </c>
      <c r="C41" s="1">
        <v>344645</v>
      </c>
      <c r="D41" s="2">
        <f t="shared" si="6"/>
        <v>0.615452886322158</v>
      </c>
      <c r="E41" s="67">
        <v>344644</v>
      </c>
      <c r="F41" s="67">
        <f>C41-E41</f>
        <v>1</v>
      </c>
      <c r="G41" s="68">
        <f t="shared" si="8"/>
        <v>336711.98</v>
      </c>
      <c r="H41" s="4">
        <f t="shared" si="15"/>
        <v>0.6012864250177683</v>
      </c>
      <c r="I41" s="68">
        <f t="shared" si="16"/>
        <v>7933.0200000000186</v>
      </c>
      <c r="J41" s="4">
        <f t="shared" si="17"/>
        <v>1.4166461304389786E-2</v>
      </c>
      <c r="K41" s="2">
        <f t="shared" si="18"/>
        <v>2.3017946002408328E-2</v>
      </c>
      <c r="L41" s="31"/>
      <c r="O41" s="8"/>
      <c r="P41" s="3">
        <v>143209</v>
      </c>
      <c r="Q41" s="3">
        <v>42761</v>
      </c>
      <c r="R41" s="3">
        <v>24894</v>
      </c>
      <c r="S41" s="68">
        <v>11710.183000000001</v>
      </c>
      <c r="T41" s="68">
        <v>74178.797000000006</v>
      </c>
      <c r="U41" s="3">
        <v>19384</v>
      </c>
      <c r="V41" s="3">
        <v>7015</v>
      </c>
      <c r="W41" s="3">
        <v>9677</v>
      </c>
      <c r="X41" s="3">
        <v>3883</v>
      </c>
      <c r="Y41" s="3"/>
      <c r="Z41" s="3"/>
      <c r="AA41" s="3"/>
      <c r="AB41" s="51"/>
      <c r="AC41" t="s">
        <v>132</v>
      </c>
      <c r="AD41" s="7" t="s">
        <v>133</v>
      </c>
    </row>
    <row r="42" spans="1:30">
      <c r="A42" t="s">
        <v>134</v>
      </c>
      <c r="B42" s="1">
        <f>VLOOKUP($AC42,小選挙区集計!$A$1:$H$400,5,FALSE)</f>
        <v>1568565</v>
      </c>
      <c r="C42" s="1">
        <v>798950</v>
      </c>
      <c r="D42" s="2">
        <f t="shared" si="6"/>
        <v>0.50935090353284695</v>
      </c>
      <c r="E42" s="67">
        <v>798911</v>
      </c>
      <c r="F42" s="67">
        <f>C42-E42</f>
        <v>39</v>
      </c>
      <c r="G42" s="68">
        <f t="shared" si="8"/>
        <v>781600.96400000004</v>
      </c>
      <c r="H42" s="4">
        <f t="shared" si="15"/>
        <v>0.49829045273864969</v>
      </c>
      <c r="I42" s="68">
        <f t="shared" si="16"/>
        <v>17349.035999999964</v>
      </c>
      <c r="J42" s="4">
        <f t="shared" si="17"/>
        <v>1.1060450794197221E-2</v>
      </c>
      <c r="K42" s="2">
        <f t="shared" si="18"/>
        <v>2.1714795669315931E-2</v>
      </c>
      <c r="L42" s="31"/>
      <c r="O42" s="8"/>
      <c r="P42" s="3">
        <v>295498</v>
      </c>
      <c r="Q42" s="3">
        <v>124344</v>
      </c>
      <c r="R42" s="3">
        <v>76193</v>
      </c>
      <c r="S42" s="68">
        <v>36888.959000000003</v>
      </c>
      <c r="T42" s="68">
        <v>154386.005</v>
      </c>
      <c r="U42" s="3">
        <v>49420</v>
      </c>
      <c r="V42" s="3">
        <v>10669</v>
      </c>
      <c r="W42" s="3">
        <v>23544</v>
      </c>
      <c r="X42" s="3">
        <v>10658</v>
      </c>
      <c r="Y42" s="3"/>
      <c r="Z42" s="3"/>
      <c r="AA42" s="3"/>
      <c r="AB42" s="51"/>
      <c r="AC42" t="s">
        <v>135</v>
      </c>
      <c r="AD42" s="7" t="s">
        <v>136</v>
      </c>
    </row>
    <row r="43" spans="1:30">
      <c r="A43" t="s">
        <v>137</v>
      </c>
      <c r="B43" s="1">
        <f>VLOOKUP($AC43,小選挙区集計!$A$1:$H$400,5,FALSE)</f>
        <v>2324312</v>
      </c>
      <c r="C43" s="1">
        <v>1211544</v>
      </c>
      <c r="D43" s="2">
        <f t="shared" si="6"/>
        <v>0.52124843824753309</v>
      </c>
      <c r="E43" s="67">
        <v>1211511</v>
      </c>
      <c r="F43" s="67">
        <f>C43-E43</f>
        <v>33</v>
      </c>
      <c r="G43" s="68">
        <f t="shared" si="8"/>
        <v>1186452.9639999999</v>
      </c>
      <c r="H43" s="4">
        <f t="shared" si="15"/>
        <v>0.5104534004040765</v>
      </c>
      <c r="I43" s="68">
        <f t="shared" si="16"/>
        <v>25091.03600000008</v>
      </c>
      <c r="J43" s="4">
        <f t="shared" si="17"/>
        <v>1.0795037843456506E-2</v>
      </c>
      <c r="K43" s="2">
        <f t="shared" si="18"/>
        <v>2.0709966786183646E-2</v>
      </c>
      <c r="L43" s="31"/>
      <c r="O43" s="8"/>
      <c r="P43" s="3">
        <v>544121</v>
      </c>
      <c r="Q43" s="3">
        <v>146443</v>
      </c>
      <c r="R43" s="3">
        <v>123542</v>
      </c>
      <c r="S43" s="68">
        <v>41711.406999999999</v>
      </c>
      <c r="T43" s="68">
        <v>201577.557</v>
      </c>
      <c r="U43" s="3">
        <v>58682</v>
      </c>
      <c r="V43" s="3">
        <v>22705</v>
      </c>
      <c r="W43" s="3">
        <v>32955</v>
      </c>
      <c r="X43" s="3">
        <v>14716</v>
      </c>
      <c r="Y43" s="3"/>
      <c r="Z43" s="3"/>
      <c r="AA43" s="3"/>
      <c r="AB43" s="51"/>
      <c r="AC43" t="s">
        <v>138</v>
      </c>
      <c r="AD43" s="7" t="s">
        <v>139</v>
      </c>
    </row>
    <row r="44" spans="1:30">
      <c r="A44" t="s">
        <v>140</v>
      </c>
      <c r="B44" s="1">
        <f>VLOOKUP($AC44,小選挙区集計!$A$1:$H$400,5,FALSE)</f>
        <v>1140658</v>
      </c>
      <c r="C44" s="1">
        <v>566512</v>
      </c>
      <c r="D44" s="2">
        <f t="shared" si="6"/>
        <v>0.49665368585500652</v>
      </c>
      <c r="E44" s="67">
        <v>566502</v>
      </c>
      <c r="F44" s="67">
        <f>C44-E44</f>
        <v>10</v>
      </c>
      <c r="G44" s="68">
        <f>SUM(P44:AB44)</f>
        <v>552611.97900000005</v>
      </c>
      <c r="H44" s="4">
        <f t="shared" si="15"/>
        <v>0.48446771863257876</v>
      </c>
      <c r="I44" s="68">
        <f t="shared" si="16"/>
        <v>13900.02099999995</v>
      </c>
      <c r="J44" s="4">
        <f t="shared" si="17"/>
        <v>1.2185967222427712E-2</v>
      </c>
      <c r="K44" s="2">
        <f t="shared" si="18"/>
        <v>2.4536145748015839E-2</v>
      </c>
      <c r="L44" s="31"/>
      <c r="O44" s="8"/>
      <c r="P44" s="3">
        <v>274163</v>
      </c>
      <c r="Q44" s="3">
        <v>79474</v>
      </c>
      <c r="R44" s="3">
        <v>41072</v>
      </c>
      <c r="S44" s="68">
        <v>15210.029</v>
      </c>
      <c r="T44" s="68">
        <v>80977.95</v>
      </c>
      <c r="U44" s="3">
        <v>29811</v>
      </c>
      <c r="V44" s="3">
        <v>7993</v>
      </c>
      <c r="W44" s="3">
        <v>19199</v>
      </c>
      <c r="X44" s="3">
        <v>4712</v>
      </c>
      <c r="Y44" s="3"/>
      <c r="Z44" s="3"/>
      <c r="AA44" s="3"/>
      <c r="AB44" s="51"/>
      <c r="AC44" t="s">
        <v>141</v>
      </c>
      <c r="AD44" s="7" t="s">
        <v>142</v>
      </c>
    </row>
    <row r="45" spans="1:30">
      <c r="A45" s="19" t="s">
        <v>143</v>
      </c>
      <c r="B45" s="20">
        <f>SUM(B46:B49)</f>
        <v>3174258</v>
      </c>
      <c r="C45" s="20">
        <f>SUM(C46:C49)</f>
        <v>1760966</v>
      </c>
      <c r="D45" s="11">
        <f t="shared" si="6"/>
        <v>0.55476460955599705</v>
      </c>
      <c r="E45" s="21">
        <f>SUM(E46:E49)</f>
        <v>1760929</v>
      </c>
      <c r="F45" s="21">
        <f>SUM(F46:F49)</f>
        <v>37</v>
      </c>
      <c r="G45" s="72">
        <f t="shared" si="8"/>
        <v>1698486.8289999999</v>
      </c>
      <c r="H45" s="12">
        <f t="shared" si="15"/>
        <v>0.53508153054981666</v>
      </c>
      <c r="I45" s="72">
        <f t="shared" si="16"/>
        <v>62479.171000000089</v>
      </c>
      <c r="J45" s="12">
        <f t="shared" si="17"/>
        <v>1.9683079006180371E-2</v>
      </c>
      <c r="K45" s="11">
        <f t="shared" si="18"/>
        <v>3.5480055265121581E-2</v>
      </c>
      <c r="L45" s="22">
        <v>6</v>
      </c>
      <c r="M45" s="19"/>
      <c r="N45" s="19"/>
      <c r="O45" s="23"/>
      <c r="P45" s="21">
        <f t="shared" ref="P45:X45" si="20">SUM(P46:P49)</f>
        <v>664805</v>
      </c>
      <c r="Q45" s="21">
        <f t="shared" si="20"/>
        <v>233407</v>
      </c>
      <c r="R45" s="21">
        <f t="shared" si="20"/>
        <v>173826</v>
      </c>
      <c r="S45" s="72">
        <f t="shared" si="20"/>
        <v>122082.14899999999</v>
      </c>
      <c r="T45" s="72">
        <f t="shared" si="20"/>
        <v>291870.68</v>
      </c>
      <c r="U45" s="21">
        <f t="shared" si="20"/>
        <v>108021</v>
      </c>
      <c r="V45" s="21">
        <f t="shared" si="20"/>
        <v>30249</v>
      </c>
      <c r="W45" s="21">
        <f t="shared" si="20"/>
        <v>52941</v>
      </c>
      <c r="X45" s="21">
        <f t="shared" si="20"/>
        <v>21285</v>
      </c>
      <c r="Y45" s="21"/>
      <c r="Z45" s="21"/>
      <c r="AA45" s="21"/>
      <c r="AB45" s="49"/>
      <c r="AC45" s="19"/>
      <c r="AD45" s="19" t="s">
        <v>144</v>
      </c>
    </row>
    <row r="46" spans="1:30">
      <c r="A46" t="s">
        <v>145</v>
      </c>
      <c r="B46" s="1">
        <f>VLOOKUP($AC46,小選挙区集計!$A$1:$H$400,5,FALSE)</f>
        <v>622785</v>
      </c>
      <c r="C46" s="1">
        <v>335309</v>
      </c>
      <c r="D46" s="2">
        <f t="shared" si="6"/>
        <v>0.53840249845452282</v>
      </c>
      <c r="E46" s="67">
        <v>335303</v>
      </c>
      <c r="F46" s="67">
        <f>C46-E46</f>
        <v>6</v>
      </c>
      <c r="G46" s="68">
        <f t="shared" si="8"/>
        <v>321599.97700000001</v>
      </c>
      <c r="H46" s="4">
        <f t="shared" si="15"/>
        <v>0.51639004953555401</v>
      </c>
      <c r="I46" s="68">
        <f t="shared" si="16"/>
        <v>13709.022999999986</v>
      </c>
      <c r="J46" s="4">
        <f t="shared" si="17"/>
        <v>2.2012448918968804E-2</v>
      </c>
      <c r="K46" s="2">
        <f t="shared" si="18"/>
        <v>4.0884745115699207E-2</v>
      </c>
      <c r="L46" s="31"/>
      <c r="O46" s="8"/>
      <c r="P46" s="3">
        <v>115016</v>
      </c>
      <c r="Q46" s="3">
        <v>46420</v>
      </c>
      <c r="R46" s="3">
        <v>54800</v>
      </c>
      <c r="S46" s="68">
        <v>12517.019</v>
      </c>
      <c r="T46" s="68">
        <v>50130.957999999999</v>
      </c>
      <c r="U46" s="3">
        <v>22104</v>
      </c>
      <c r="V46" s="3">
        <v>3765</v>
      </c>
      <c r="W46" s="3">
        <v>12096</v>
      </c>
      <c r="X46" s="3">
        <v>4751</v>
      </c>
      <c r="Y46" s="3"/>
      <c r="Z46" s="3"/>
      <c r="AA46" s="3"/>
      <c r="AB46" s="51"/>
      <c r="AC46" t="s">
        <v>146</v>
      </c>
      <c r="AD46" s="7" t="s">
        <v>147</v>
      </c>
    </row>
    <row r="47" spans="1:30">
      <c r="A47" t="s">
        <v>148</v>
      </c>
      <c r="B47" s="1">
        <f>VLOOKUP($AC47,小選挙区集計!$A$1:$H$400,5,FALSE)</f>
        <v>812059</v>
      </c>
      <c r="C47" s="1">
        <v>455453</v>
      </c>
      <c r="D47" s="2">
        <f t="shared" si="6"/>
        <v>0.56086195707454756</v>
      </c>
      <c r="E47" s="67">
        <v>455443</v>
      </c>
      <c r="F47" s="67">
        <f>C47-E47</f>
        <v>10</v>
      </c>
      <c r="G47" s="68">
        <f t="shared" si="8"/>
        <v>443078.90700000001</v>
      </c>
      <c r="H47" s="4">
        <f t="shared" si="15"/>
        <v>0.54562403347540023</v>
      </c>
      <c r="I47" s="68">
        <f t="shared" si="16"/>
        <v>12374.092999999993</v>
      </c>
      <c r="J47" s="4">
        <f t="shared" si="17"/>
        <v>1.5237923599147345E-2</v>
      </c>
      <c r="K47" s="2">
        <f t="shared" si="18"/>
        <v>2.7168759454872387E-2</v>
      </c>
      <c r="L47" s="31"/>
      <c r="O47" s="8"/>
      <c r="P47" s="3">
        <v>176572</v>
      </c>
      <c r="Q47" s="3">
        <v>51723</v>
      </c>
      <c r="R47" s="3">
        <v>38752</v>
      </c>
      <c r="S47" s="68">
        <v>72739.206999999995</v>
      </c>
      <c r="T47" s="68">
        <v>58071.7</v>
      </c>
      <c r="U47" s="3">
        <v>20013</v>
      </c>
      <c r="V47" s="3">
        <v>8995</v>
      </c>
      <c r="W47" s="3">
        <v>11208</v>
      </c>
      <c r="X47" s="3">
        <v>5005</v>
      </c>
      <c r="Y47" s="3"/>
      <c r="Z47" s="3"/>
      <c r="AA47" s="3"/>
      <c r="AB47" s="51"/>
      <c r="AC47" t="s">
        <v>149</v>
      </c>
      <c r="AD47" s="7" t="s">
        <v>150</v>
      </c>
    </row>
    <row r="48" spans="1:30">
      <c r="A48" t="s">
        <v>151</v>
      </c>
      <c r="B48" s="1">
        <f>VLOOKUP($AC48,小選挙区集計!$A$1:$H$400,5,FALSE)</f>
        <v>1141394</v>
      </c>
      <c r="C48" s="1">
        <v>627376</v>
      </c>
      <c r="D48" s="2">
        <f t="shared" si="6"/>
        <v>0.54965769926948982</v>
      </c>
      <c r="E48" s="67">
        <v>627359</v>
      </c>
      <c r="F48" s="67">
        <f>C48-E48</f>
        <v>17</v>
      </c>
      <c r="G48" s="68">
        <f t="shared" si="8"/>
        <v>605746.97900000005</v>
      </c>
      <c r="H48" s="4">
        <f t="shared" si="15"/>
        <v>0.53070804560037999</v>
      </c>
      <c r="I48" s="68">
        <f t="shared" si="16"/>
        <v>21629.02099999995</v>
      </c>
      <c r="J48" s="4">
        <f t="shared" si="17"/>
        <v>1.8949653669109834E-2</v>
      </c>
      <c r="K48" s="2">
        <f t="shared" si="18"/>
        <v>3.4475372025706989E-2</v>
      </c>
      <c r="L48" s="31"/>
      <c r="O48" s="8"/>
      <c r="P48" s="3">
        <v>248667</v>
      </c>
      <c r="Q48" s="3">
        <v>86089</v>
      </c>
      <c r="R48" s="3">
        <v>60253</v>
      </c>
      <c r="S48" s="68">
        <v>26877.292000000001</v>
      </c>
      <c r="T48" s="68">
        <v>112546.68700000001</v>
      </c>
      <c r="U48" s="3">
        <v>31689</v>
      </c>
      <c r="V48" s="3">
        <v>12418</v>
      </c>
      <c r="W48" s="3">
        <v>19734</v>
      </c>
      <c r="X48" s="3">
        <v>7473</v>
      </c>
      <c r="Y48" s="3"/>
      <c r="Z48" s="3"/>
      <c r="AA48" s="3"/>
      <c r="AB48" s="51"/>
      <c r="AC48" t="s">
        <v>152</v>
      </c>
      <c r="AD48" s="7" t="s">
        <v>153</v>
      </c>
    </row>
    <row r="49" spans="1:30">
      <c r="A49" t="s">
        <v>154</v>
      </c>
      <c r="B49" s="1">
        <f>VLOOKUP($AC49,小選挙区集計!$A$1:$H$400,5,FALSE)</f>
        <v>598020</v>
      </c>
      <c r="C49" s="1">
        <v>342828</v>
      </c>
      <c r="D49" s="2">
        <f t="shared" si="6"/>
        <v>0.57327179692986852</v>
      </c>
      <c r="E49" s="67">
        <v>342824</v>
      </c>
      <c r="F49" s="67">
        <f>C49-E49</f>
        <v>4</v>
      </c>
      <c r="G49" s="68">
        <f t="shared" si="8"/>
        <v>328060.96600000001</v>
      </c>
      <c r="H49" s="4">
        <f t="shared" si="15"/>
        <v>0.54857858600046827</v>
      </c>
      <c r="I49" s="68">
        <f t="shared" si="16"/>
        <v>14767.033999999985</v>
      </c>
      <c r="J49" s="4">
        <f t="shared" si="17"/>
        <v>2.4693210929400331E-2</v>
      </c>
      <c r="K49" s="2">
        <f t="shared" si="18"/>
        <v>4.3074177138390055E-2</v>
      </c>
      <c r="L49" s="31"/>
      <c r="O49" s="8"/>
      <c r="P49" s="3">
        <v>124550</v>
      </c>
      <c r="Q49" s="3">
        <v>49175</v>
      </c>
      <c r="R49" s="3">
        <v>20021</v>
      </c>
      <c r="S49" s="68">
        <v>9948.6309999999994</v>
      </c>
      <c r="T49" s="68">
        <v>71121.335000000006</v>
      </c>
      <c r="U49" s="3">
        <v>34215</v>
      </c>
      <c r="V49" s="3">
        <v>5071</v>
      </c>
      <c r="W49" s="3">
        <v>9903</v>
      </c>
      <c r="X49" s="3">
        <v>4056</v>
      </c>
      <c r="Y49" s="3"/>
      <c r="Z49" s="3"/>
      <c r="AA49" s="3"/>
      <c r="AB49" s="51"/>
      <c r="AC49" t="s">
        <v>155</v>
      </c>
      <c r="AD49" s="7" t="s">
        <v>156</v>
      </c>
    </row>
    <row r="50" spans="1:30">
      <c r="A50" s="19" t="s">
        <v>157</v>
      </c>
      <c r="B50" s="20">
        <f>SUM(B51:B58)</f>
        <v>11842373</v>
      </c>
      <c r="C50" s="20">
        <f>SUM(C51:C58)</f>
        <v>6499964</v>
      </c>
      <c r="D50" s="11">
        <f t="shared" si="6"/>
        <v>0.54887343947028189</v>
      </c>
      <c r="E50" s="21">
        <f>SUM(E51:E58)</f>
        <v>6499702</v>
      </c>
      <c r="F50" s="21">
        <f>SUM(F51:F58)</f>
        <v>262</v>
      </c>
      <c r="G50" s="72">
        <f t="shared" si="8"/>
        <v>6307039.6229999997</v>
      </c>
      <c r="H50" s="12">
        <f t="shared" si="15"/>
        <v>0.53258241595666678</v>
      </c>
      <c r="I50" s="72">
        <f t="shared" si="16"/>
        <v>192924.37700000033</v>
      </c>
      <c r="J50" s="12">
        <f t="shared" si="17"/>
        <v>1.6291023513615079E-2</v>
      </c>
      <c r="K50" s="11">
        <f t="shared" si="18"/>
        <v>2.9680837770793857E-2</v>
      </c>
      <c r="L50" s="22">
        <v>20</v>
      </c>
      <c r="M50" s="19"/>
      <c r="N50" s="19"/>
      <c r="O50" s="23"/>
      <c r="P50" s="21">
        <f t="shared" ref="P50:X50" si="21">SUM(P51:P58)</f>
        <v>2250966</v>
      </c>
      <c r="Q50" s="21">
        <f t="shared" si="21"/>
        <v>1040756</v>
      </c>
      <c r="R50" s="21">
        <f t="shared" si="21"/>
        <v>540338</v>
      </c>
      <c r="S50" s="72">
        <f t="shared" si="21"/>
        <v>279509.17999999993</v>
      </c>
      <c r="T50" s="72">
        <f t="shared" si="21"/>
        <v>1266801.443</v>
      </c>
      <c r="U50" s="21">
        <f t="shared" si="21"/>
        <v>365658</v>
      </c>
      <c r="V50" s="21">
        <f t="shared" si="21"/>
        <v>221221</v>
      </c>
      <c r="W50" s="21">
        <f t="shared" si="21"/>
        <v>243284</v>
      </c>
      <c r="X50" s="21">
        <f t="shared" si="21"/>
        <v>98506</v>
      </c>
      <c r="Y50" s="21"/>
      <c r="Z50" s="21"/>
      <c r="AA50" s="21"/>
      <c r="AB50" s="49"/>
      <c r="AC50" s="19"/>
      <c r="AD50" s="19" t="s">
        <v>158</v>
      </c>
    </row>
    <row r="51" spans="1:30">
      <c r="A51" t="s">
        <v>159</v>
      </c>
      <c r="B51" s="1">
        <f>VLOOKUP($AC51,小選挙区集計!$A$1:$H$400,5,FALSE)</f>
        <v>4227512</v>
      </c>
      <c r="C51" s="1">
        <v>2203273</v>
      </c>
      <c r="D51" s="2">
        <f t="shared" si="6"/>
        <v>0.52117486597317764</v>
      </c>
      <c r="E51" s="67">
        <v>2203176</v>
      </c>
      <c r="F51" s="67">
        <f>C51-E51</f>
        <v>97</v>
      </c>
      <c r="G51" s="68">
        <f t="shared" si="8"/>
        <v>2143860.9280000003</v>
      </c>
      <c r="H51" s="4">
        <f t="shared" si="15"/>
        <v>0.50712119279614121</v>
      </c>
      <c r="I51" s="68">
        <f t="shared" si="16"/>
        <v>59412.071999999695</v>
      </c>
      <c r="J51" s="4">
        <f t="shared" si="17"/>
        <v>1.4053673177036445E-2</v>
      </c>
      <c r="K51" s="2">
        <f t="shared" si="18"/>
        <v>2.6965370156126676E-2</v>
      </c>
      <c r="L51" s="31"/>
      <c r="O51" s="8"/>
      <c r="P51" s="3">
        <v>706799</v>
      </c>
      <c r="Q51" s="3">
        <v>371843</v>
      </c>
      <c r="R51" s="3">
        <v>237590</v>
      </c>
      <c r="S51" s="68">
        <v>93864.434999999998</v>
      </c>
      <c r="T51" s="68">
        <v>414722.49300000002</v>
      </c>
      <c r="U51" s="3">
        <v>139724</v>
      </c>
      <c r="V51" s="3">
        <v>53427</v>
      </c>
      <c r="W51" s="3">
        <v>92833</v>
      </c>
      <c r="X51" s="3">
        <v>33058</v>
      </c>
      <c r="Y51" s="3"/>
      <c r="Z51" s="3"/>
      <c r="AA51" s="3"/>
      <c r="AB51" s="51"/>
      <c r="AC51" t="s">
        <v>160</v>
      </c>
      <c r="AD51" s="7" t="s">
        <v>161</v>
      </c>
    </row>
    <row r="52" spans="1:30">
      <c r="A52" t="s">
        <v>162</v>
      </c>
      <c r="B52" s="1">
        <f>VLOOKUP($AC52,小選挙区集計!$A$1:$H$400,5,FALSE)</f>
        <v>674722</v>
      </c>
      <c r="C52" s="1">
        <v>394643</v>
      </c>
      <c r="D52" s="2">
        <f t="shared" si="6"/>
        <v>0.58489718728602302</v>
      </c>
      <c r="E52" s="67">
        <v>394638</v>
      </c>
      <c r="F52" s="67">
        <f>C52-E52</f>
        <v>5</v>
      </c>
      <c r="G52" s="68">
        <f t="shared" si="8"/>
        <v>383933.98</v>
      </c>
      <c r="H52" s="4">
        <f t="shared" si="15"/>
        <v>0.56902543566090924</v>
      </c>
      <c r="I52" s="68">
        <f t="shared" si="16"/>
        <v>10709.020000000019</v>
      </c>
      <c r="J52" s="4">
        <f t="shared" si="17"/>
        <v>1.5871751625113777E-2</v>
      </c>
      <c r="K52" s="2">
        <f t="shared" si="18"/>
        <v>2.7135968457568025E-2</v>
      </c>
      <c r="L52" s="31"/>
      <c r="O52" s="8"/>
      <c r="P52" s="3">
        <v>158771</v>
      </c>
      <c r="Q52" s="3">
        <v>49119</v>
      </c>
      <c r="R52" s="3">
        <v>23596</v>
      </c>
      <c r="S52" s="68">
        <v>13236.585999999999</v>
      </c>
      <c r="T52" s="68">
        <v>99058.394</v>
      </c>
      <c r="U52" s="3">
        <v>14659</v>
      </c>
      <c r="V52" s="3">
        <v>8106</v>
      </c>
      <c r="W52" s="3">
        <v>12187</v>
      </c>
      <c r="X52" s="3">
        <v>5201</v>
      </c>
      <c r="Y52" s="3"/>
      <c r="Z52" s="3"/>
      <c r="AA52" s="3"/>
      <c r="AB52" s="51"/>
      <c r="AC52" t="s">
        <v>163</v>
      </c>
      <c r="AD52" s="7" t="s">
        <v>164</v>
      </c>
    </row>
    <row r="53" spans="1:30">
      <c r="A53" t="s">
        <v>165</v>
      </c>
      <c r="B53" s="1">
        <f>VLOOKUP($AC53,小選挙区集計!$A$1:$H$400,5,FALSE)</f>
        <v>1113966</v>
      </c>
      <c r="C53" s="1">
        <v>633601</v>
      </c>
      <c r="D53" s="2">
        <f t="shared" si="6"/>
        <v>0.56877947800920314</v>
      </c>
      <c r="E53" s="67">
        <v>633578</v>
      </c>
      <c r="F53" s="67">
        <f>C53-E53</f>
        <v>23</v>
      </c>
      <c r="G53" s="68">
        <f t="shared" si="8"/>
        <v>613978.97699999996</v>
      </c>
      <c r="H53" s="4">
        <f t="shared" si="15"/>
        <v>0.5511649161644071</v>
      </c>
      <c r="I53" s="68">
        <f t="shared" si="16"/>
        <v>19622.023000000045</v>
      </c>
      <c r="J53" s="4">
        <f t="shared" si="17"/>
        <v>1.7614561844796022E-2</v>
      </c>
      <c r="K53" s="2">
        <f t="shared" si="18"/>
        <v>3.0969053079146096E-2</v>
      </c>
      <c r="L53" s="31"/>
      <c r="O53" s="8"/>
      <c r="P53" s="3">
        <v>228030</v>
      </c>
      <c r="Q53" s="3">
        <v>96643</v>
      </c>
      <c r="R53" s="3">
        <v>44033</v>
      </c>
      <c r="S53" s="68">
        <v>53700.38</v>
      </c>
      <c r="T53" s="68">
        <v>121086.59699999999</v>
      </c>
      <c r="U53" s="3">
        <v>29740</v>
      </c>
      <c r="V53" s="3">
        <v>15197</v>
      </c>
      <c r="W53" s="3">
        <v>18420</v>
      </c>
      <c r="X53" s="3">
        <v>7129</v>
      </c>
      <c r="Y53" s="3"/>
      <c r="Z53" s="3"/>
      <c r="AA53" s="3"/>
      <c r="AB53" s="51"/>
      <c r="AC53" t="s">
        <v>166</v>
      </c>
      <c r="AD53" s="7" t="s">
        <v>167</v>
      </c>
    </row>
    <row r="54" spans="1:30">
      <c r="A54" t="s">
        <v>168</v>
      </c>
      <c r="B54" s="1">
        <f>VLOOKUP($AC54,小選挙区集計!$A$1:$H$400,5,FALSE)</f>
        <v>1454804</v>
      </c>
      <c r="C54" s="1">
        <v>820387</v>
      </c>
      <c r="D54" s="2">
        <f t="shared" si="6"/>
        <v>0.56391582646184646</v>
      </c>
      <c r="E54" s="67">
        <v>820373</v>
      </c>
      <c r="F54" s="67">
        <f>C54-E54</f>
        <v>14</v>
      </c>
      <c r="G54" s="68">
        <f t="shared" si="8"/>
        <v>792923.95200000005</v>
      </c>
      <c r="H54" s="4">
        <f t="shared" si="15"/>
        <v>0.54503833643569854</v>
      </c>
      <c r="I54" s="68">
        <f t="shared" si="16"/>
        <v>27463.047999999952</v>
      </c>
      <c r="J54" s="4">
        <f t="shared" si="17"/>
        <v>1.887749002614782E-2</v>
      </c>
      <c r="K54" s="2">
        <f t="shared" si="18"/>
        <v>3.3475723042905303E-2</v>
      </c>
      <c r="L54" s="31"/>
      <c r="O54" s="8"/>
      <c r="P54" s="3">
        <v>323194</v>
      </c>
      <c r="Q54" s="3">
        <v>135533</v>
      </c>
      <c r="R54" s="3">
        <v>56937</v>
      </c>
      <c r="S54" s="68">
        <v>30751.106</v>
      </c>
      <c r="T54" s="68">
        <v>151508.84599999999</v>
      </c>
      <c r="U54" s="3">
        <v>34073</v>
      </c>
      <c r="V54" s="3">
        <v>19517</v>
      </c>
      <c r="W54" s="3">
        <v>27359</v>
      </c>
      <c r="X54" s="3">
        <v>14051</v>
      </c>
      <c r="Y54" s="3"/>
      <c r="Z54" s="3"/>
      <c r="AA54" s="3"/>
      <c r="AB54" s="51"/>
      <c r="AC54" t="s">
        <v>169</v>
      </c>
      <c r="AD54" s="7" t="s">
        <v>170</v>
      </c>
    </row>
    <row r="55" spans="1:30">
      <c r="A55" t="s">
        <v>171</v>
      </c>
      <c r="B55" s="1">
        <f>VLOOKUP($AC55,小選挙区集計!$A$1:$H$400,5,FALSE)</f>
        <v>954948</v>
      </c>
      <c r="C55" s="1">
        <v>546746</v>
      </c>
      <c r="D55" s="2">
        <f t="shared" si="6"/>
        <v>0.57254007548054975</v>
      </c>
      <c r="E55" s="67">
        <v>546707</v>
      </c>
      <c r="F55" s="67">
        <f>C55-E55</f>
        <v>39</v>
      </c>
      <c r="G55" s="68">
        <f t="shared" si="8"/>
        <v>527303.98100000003</v>
      </c>
      <c r="H55" s="4">
        <f t="shared" si="15"/>
        <v>0.55218083183586963</v>
      </c>
      <c r="I55" s="68">
        <f t="shared" si="16"/>
        <v>19442.018999999971</v>
      </c>
      <c r="J55" s="4">
        <f t="shared" si="17"/>
        <v>2.03592436446801E-2</v>
      </c>
      <c r="K55" s="2">
        <f t="shared" si="18"/>
        <v>3.5559508437190163E-2</v>
      </c>
      <c r="L55" s="31"/>
      <c r="O55" s="8"/>
      <c r="P55" s="3">
        <v>192218</v>
      </c>
      <c r="Q55" s="3">
        <v>74279</v>
      </c>
      <c r="R55" s="3">
        <v>39846</v>
      </c>
      <c r="S55" s="68">
        <v>19992.107</v>
      </c>
      <c r="T55" s="68">
        <v>118319.874</v>
      </c>
      <c r="U55" s="3">
        <v>28081</v>
      </c>
      <c r="V55" s="3">
        <v>28037</v>
      </c>
      <c r="W55" s="3">
        <v>18714</v>
      </c>
      <c r="X55" s="3">
        <v>7817</v>
      </c>
      <c r="Y55" s="3"/>
      <c r="Z55" s="3"/>
      <c r="AA55" s="3"/>
      <c r="AB55" s="51"/>
      <c r="AC55" t="s">
        <v>172</v>
      </c>
      <c r="AD55" s="7" t="s">
        <v>173</v>
      </c>
    </row>
    <row r="56" spans="1:30">
      <c r="A56" t="s">
        <v>174</v>
      </c>
      <c r="B56" s="1">
        <f>VLOOKUP($AC56,小選挙区集計!$A$1:$H$400,5,FALSE)</f>
        <v>901815</v>
      </c>
      <c r="C56" s="1">
        <v>483830</v>
      </c>
      <c r="D56" s="2">
        <f t="shared" si="6"/>
        <v>0.53650693324018783</v>
      </c>
      <c r="E56" s="67">
        <v>483824</v>
      </c>
      <c r="F56" s="67">
        <f>C56-E56</f>
        <v>6</v>
      </c>
      <c r="G56" s="68">
        <f t="shared" si="8"/>
        <v>472243.97499999998</v>
      </c>
      <c r="H56" s="4">
        <f t="shared" si="15"/>
        <v>0.52365948115744354</v>
      </c>
      <c r="I56" s="68">
        <f t="shared" si="16"/>
        <v>11586.025000000023</v>
      </c>
      <c r="J56" s="4">
        <f t="shared" si="17"/>
        <v>1.2847452082744269E-2</v>
      </c>
      <c r="K56" s="2">
        <f t="shared" si="18"/>
        <v>2.3946479135233498E-2</v>
      </c>
      <c r="L56" s="31"/>
      <c r="O56" s="8"/>
      <c r="P56" s="3">
        <v>183582</v>
      </c>
      <c r="Q56" s="3">
        <v>76674</v>
      </c>
      <c r="R56" s="3">
        <v>42888</v>
      </c>
      <c r="S56" s="68">
        <v>24824.978999999999</v>
      </c>
      <c r="T56" s="68">
        <v>81256.995999999999</v>
      </c>
      <c r="U56" s="3">
        <v>24895</v>
      </c>
      <c r="V56" s="3">
        <v>16568</v>
      </c>
      <c r="W56" s="3">
        <v>13297</v>
      </c>
      <c r="X56" s="3">
        <v>8258</v>
      </c>
      <c r="Y56" s="3"/>
      <c r="Z56" s="3"/>
      <c r="AA56" s="3"/>
      <c r="AB56" s="51"/>
      <c r="AC56" t="s">
        <v>175</v>
      </c>
      <c r="AD56" s="7" t="s">
        <v>176</v>
      </c>
    </row>
    <row r="57" spans="1:30">
      <c r="A57" t="s">
        <v>177</v>
      </c>
      <c r="B57" s="1">
        <f>VLOOKUP($AC57,小選挙区集計!$A$1:$H$400,5,FALSE)</f>
        <v>1339456</v>
      </c>
      <c r="C57" s="1">
        <v>772921</v>
      </c>
      <c r="D57" s="2">
        <f t="shared" si="6"/>
        <v>0.57704097782980557</v>
      </c>
      <c r="E57" s="67">
        <v>772881</v>
      </c>
      <c r="F57" s="67">
        <f>C57-E57</f>
        <v>40</v>
      </c>
      <c r="G57" s="68">
        <f t="shared" si="8"/>
        <v>752124.95499999996</v>
      </c>
      <c r="H57" s="4">
        <f t="shared" si="15"/>
        <v>0.56151523827583727</v>
      </c>
      <c r="I57" s="68">
        <f t="shared" si="16"/>
        <v>20796.045000000042</v>
      </c>
      <c r="J57" s="4">
        <f t="shared" si="17"/>
        <v>1.552573955396821E-2</v>
      </c>
      <c r="K57" s="2">
        <f t="shared" si="18"/>
        <v>2.690578338536544E-2</v>
      </c>
      <c r="L57" s="31"/>
      <c r="O57" s="8"/>
      <c r="P57" s="3">
        <v>310855</v>
      </c>
      <c r="Q57" s="3">
        <v>107198</v>
      </c>
      <c r="R57" s="3">
        <v>58188</v>
      </c>
      <c r="S57" s="68">
        <v>23588.894</v>
      </c>
      <c r="T57" s="68">
        <v>155735.06099999999</v>
      </c>
      <c r="U57" s="3">
        <v>34335</v>
      </c>
      <c r="V57" s="3">
        <v>26703</v>
      </c>
      <c r="W57" s="3">
        <v>24062</v>
      </c>
      <c r="X57" s="3">
        <v>11460</v>
      </c>
      <c r="Y57" s="3"/>
      <c r="Z57" s="3"/>
      <c r="AA57" s="3"/>
      <c r="AB57" s="51"/>
      <c r="AC57" t="s">
        <v>178</v>
      </c>
      <c r="AD57" s="7" t="s">
        <v>179</v>
      </c>
    </row>
    <row r="58" spans="1:30">
      <c r="A58" s="10" t="s">
        <v>180</v>
      </c>
      <c r="B58" s="32">
        <f>VLOOKUP($AC58,小選挙区集計!$A$1:$H$400,5,FALSE)</f>
        <v>1175150</v>
      </c>
      <c r="C58" s="32">
        <v>644563</v>
      </c>
      <c r="D58" s="33">
        <f t="shared" si="6"/>
        <v>0.54849423477853887</v>
      </c>
      <c r="E58" s="17">
        <v>644525</v>
      </c>
      <c r="F58" s="17">
        <f>C58-E58</f>
        <v>38</v>
      </c>
      <c r="G58" s="70">
        <f t="shared" si="8"/>
        <v>620668.875</v>
      </c>
      <c r="H58" s="34">
        <f t="shared" si="15"/>
        <v>0.52816140492703056</v>
      </c>
      <c r="I58" s="70">
        <f t="shared" si="16"/>
        <v>23894.125</v>
      </c>
      <c r="J58" s="34">
        <f t="shared" si="17"/>
        <v>2.0332829851508319E-2</v>
      </c>
      <c r="K58" s="33">
        <f t="shared" si="18"/>
        <v>3.7070270865687295E-2</v>
      </c>
      <c r="L58" s="14"/>
      <c r="M58" s="10"/>
      <c r="N58" s="10"/>
      <c r="O58" s="15"/>
      <c r="P58" s="17">
        <v>147517</v>
      </c>
      <c r="Q58" s="17">
        <v>129467</v>
      </c>
      <c r="R58" s="17">
        <v>37260</v>
      </c>
      <c r="S58" s="70">
        <v>19550.692999999999</v>
      </c>
      <c r="T58" s="70">
        <v>125113.182</v>
      </c>
      <c r="U58" s="17">
        <v>60151</v>
      </c>
      <c r="V58" s="17">
        <v>53666</v>
      </c>
      <c r="W58" s="17">
        <v>36412</v>
      </c>
      <c r="X58" s="17">
        <v>11532</v>
      </c>
      <c r="Y58" s="17"/>
      <c r="Z58" s="17"/>
      <c r="AA58" s="17"/>
      <c r="AB58" s="18"/>
      <c r="AC58" s="10" t="s">
        <v>181</v>
      </c>
      <c r="AD58" s="10" t="s">
        <v>182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9"/>
  <sheetViews>
    <sheetView tabSelected="1" workbookViewId="0">
      <pane xSplit="2" ySplit="1" topLeftCell="F41" activePane="bottomRight" state="frozen"/>
      <selection pane="topRight" activeCell="B1" sqref="B1"/>
      <selection pane="bottomLeft" activeCell="A2" sqref="A2"/>
      <selection pane="bottomRight" activeCell="B59" sqref="B59"/>
    </sheetView>
  </sheetViews>
  <sheetFormatPr defaultRowHeight="13.5"/>
  <cols>
    <col min="1" max="1" width="7.375" style="36" customWidth="1"/>
    <col min="2" max="2" width="9" style="36"/>
    <col min="3" max="3" width="12.125" style="61" customWidth="1"/>
    <col min="4" max="4" width="9" style="61"/>
    <col min="5" max="5" width="12.125" style="63" customWidth="1"/>
    <col min="6" max="6" width="10.625" style="60" customWidth="1"/>
    <col min="7" max="7" width="8.875" style="60" customWidth="1"/>
    <col min="8" max="8" width="11.625" style="1" customWidth="1"/>
    <col min="9" max="9" width="9" style="4"/>
    <col min="10" max="10" width="9" style="57"/>
    <col min="12" max="12" width="13.875" style="8" customWidth="1"/>
    <col min="13" max="13" width="10.125" style="60" customWidth="1"/>
    <col min="14" max="14" width="9.5" style="60" customWidth="1"/>
    <col min="15" max="15" width="14.125" style="75" customWidth="1"/>
    <col min="16" max="16" width="12" customWidth="1"/>
    <col min="17" max="17" width="9.625" style="4" customWidth="1"/>
    <col min="19" max="19" width="9" style="36"/>
  </cols>
  <sheetData>
    <row r="1" spans="1:19">
      <c r="A1" s="36" t="s">
        <v>185</v>
      </c>
      <c r="C1" s="61" t="s">
        <v>3515</v>
      </c>
      <c r="D1" s="61" t="s">
        <v>3516</v>
      </c>
      <c r="E1" s="63" t="s">
        <v>0</v>
      </c>
      <c r="F1" s="60" t="s">
        <v>3517</v>
      </c>
      <c r="G1" s="60" t="s">
        <v>3518</v>
      </c>
      <c r="H1" s="1" t="s">
        <v>1</v>
      </c>
      <c r="I1" s="4" t="s">
        <v>2</v>
      </c>
      <c r="J1" s="57" t="s">
        <v>8</v>
      </c>
      <c r="K1" t="s">
        <v>3526</v>
      </c>
      <c r="L1" s="8" t="s">
        <v>183</v>
      </c>
      <c r="M1" s="59" t="s">
        <v>3519</v>
      </c>
      <c r="N1" s="59" t="s">
        <v>3523</v>
      </c>
      <c r="O1" s="75" t="s">
        <v>3</v>
      </c>
      <c r="P1" t="s">
        <v>3525</v>
      </c>
      <c r="Q1" s="4" t="s">
        <v>3524</v>
      </c>
      <c r="R1" t="s">
        <v>184</v>
      </c>
      <c r="S1" s="36" t="s">
        <v>186</v>
      </c>
    </row>
    <row r="2" spans="1:19">
      <c r="A2" s="36" t="s">
        <v>188</v>
      </c>
      <c r="B2" s="36" t="s">
        <v>187</v>
      </c>
      <c r="C2" s="60">
        <f t="shared" ref="C2:H2" si="0">C3+C16+C20+C24+C31+C35+C39+C45+C53+C59+C65+C81+C95+C121+C140+C147+C151+C155+C158+C161+C167+C173+C182+C198+C203+C208+C215+C235+C248+C252+C256+C259+C262+C268+C276+C281+C284+C288+C293+C296+C308+C311+C316+C321+C325+C329+C334</f>
        <v>61438991</v>
      </c>
      <c r="D2" s="60">
        <f t="shared" si="0"/>
        <v>40852</v>
      </c>
      <c r="E2" s="63">
        <f t="shared" si="0"/>
        <v>105320517</v>
      </c>
      <c r="F2" s="60">
        <f t="shared" si="0"/>
        <v>34536662</v>
      </c>
      <c r="G2" s="60">
        <f t="shared" si="0"/>
        <v>6485</v>
      </c>
      <c r="H2" s="1">
        <f t="shared" si="0"/>
        <v>58901610</v>
      </c>
      <c r="I2" s="4">
        <f>H2/E2</f>
        <v>0.55926054749617304</v>
      </c>
      <c r="J2" s="57">
        <f>J3+J16+J20+J24+J31+J35+J39+J45+J53+J59+J65+J81+J95+J121+J140+J147+J151+J155+J158+J161+J167+J173+J182+J198+J203+J208+J215+J235+J248+J252+J256+J259+J262+J268+J276+J281+J284+J288+J293+J296+J308+J311+J316+J321+J325+J329+J334</f>
        <v>289</v>
      </c>
      <c r="K2">
        <f>K3+K16+K20+K24+K31+K35+K39+K45+K53+K59+K65+K81+K95+K121+K140+K147+K151+K155+K158+K161+K167+K173+K182+K198+K203+K208+K215+K235+K248+K252+K256+K259+K262+K268+K276+K281+K284+K288+K293+K296+K308+K311+K316+K321+K325+K329+K334</f>
        <v>857</v>
      </c>
      <c r="M2" s="60">
        <f>M3+M16+M20+M24+M31+M35+M39+M45+M53+M59+M65+M81+M95+M121+M140+M147+M151+M155+M158+M161+M167+M173+M182+M198+M203+M208+M215+M235+M248+M252+M256+M259+M262+M268+M276+M281+M284+M288+M293+M296+M308+M311+M316+M321+M325+M329+M334</f>
        <v>58030445</v>
      </c>
      <c r="N2" s="60">
        <f>N3+N16+N20+N24+N31+N35+N39+N45+N53+N59+N65+N81+N95+N121+N140+N147+N151+N155+N158+N161+N167+N173+N182+N198+N203+N208+N215+N235+N248+N252+N256+N259+N262+N268+N276+N281+N284+N288+N293+N296+N308+N311+N316+N321+N325+N329+N334</f>
        <v>1335</v>
      </c>
      <c r="O2" s="75">
        <f>O3+O16+O20+O24+O31+O35+O39+O45+O53+O59+O65+O81+O95+O121+O140+O147+O151+O155+O158+O161+O167+O173+O182+O198+O203+O208+O215+O235+O248+O252+O256+O259+O262+O268+O276+O281+O284+O288+O293+O296+O308+O311+O316+O321+O325+O329+O334</f>
        <v>57457032.942000009</v>
      </c>
      <c r="P2" s="75">
        <f t="shared" ref="P2:P65" si="1">M2-O2</f>
        <v>573412.05799999088</v>
      </c>
      <c r="Q2" s="4">
        <f t="shared" ref="Q2:Q65" si="2">P2/M2</f>
        <v>9.8812280002331682E-3</v>
      </c>
    </row>
    <row r="3" spans="1:19" s="19" customFormat="1">
      <c r="A3" s="37" t="s">
        <v>25</v>
      </c>
      <c r="B3" s="37" t="s">
        <v>24</v>
      </c>
      <c r="C3" s="20">
        <f t="shared" ref="C3:H3" si="3">SUM(C4:C15)</f>
        <v>4481800</v>
      </c>
      <c r="D3" s="20">
        <f t="shared" si="3"/>
        <v>2366</v>
      </c>
      <c r="E3" s="64">
        <f t="shared" si="3"/>
        <v>4484166</v>
      </c>
      <c r="F3" s="20">
        <f t="shared" si="3"/>
        <v>2635961</v>
      </c>
      <c r="G3" s="20">
        <f t="shared" si="3"/>
        <v>347</v>
      </c>
      <c r="H3" s="20">
        <f t="shared" si="3"/>
        <v>2636308</v>
      </c>
      <c r="I3" s="12">
        <f>H3/E3</f>
        <v>0.58791489877939396</v>
      </c>
      <c r="J3" s="56">
        <f>SUM(J4:J15)</f>
        <v>12</v>
      </c>
      <c r="K3" s="19">
        <f>SUM(K4:K15)</f>
        <v>32</v>
      </c>
      <c r="L3" s="23"/>
      <c r="M3" s="20">
        <f>SUM(M4:M15)</f>
        <v>2636204</v>
      </c>
      <c r="N3" s="20">
        <f>SUM(N4:N15)</f>
        <v>104</v>
      </c>
      <c r="O3" s="21">
        <f>SUM(O4:O15)</f>
        <v>2583135</v>
      </c>
      <c r="P3" s="20">
        <f t="shared" si="1"/>
        <v>53069</v>
      </c>
      <c r="Q3" s="12">
        <f t="shared" si="2"/>
        <v>2.0130839646704125E-2</v>
      </c>
      <c r="S3" s="37"/>
    </row>
    <row r="4" spans="1:19">
      <c r="A4" s="36" t="s">
        <v>190</v>
      </c>
      <c r="B4" s="36" t="s">
        <v>189</v>
      </c>
      <c r="C4" s="60">
        <f t="shared" ref="C4:C15" si="4">E4-D4</f>
        <v>450661</v>
      </c>
      <c r="D4" s="60">
        <v>285</v>
      </c>
      <c r="E4" s="63">
        <v>450946</v>
      </c>
      <c r="F4" s="60">
        <f t="shared" ref="F4:F15" si="5">H4-G4</f>
        <v>266570</v>
      </c>
      <c r="G4" s="60">
        <v>54</v>
      </c>
      <c r="H4" s="1">
        <v>266624</v>
      </c>
      <c r="I4" s="28">
        <f t="shared" ref="I4:I66" si="6">H4/E4</f>
        <v>0.59125482873780899</v>
      </c>
      <c r="J4" s="57">
        <v>1</v>
      </c>
      <c r="K4">
        <v>3</v>
      </c>
      <c r="L4" s="8" t="s">
        <v>3527</v>
      </c>
      <c r="M4" s="60">
        <f>VLOOKUP($A4,小選挙区!$A$1:$F$1300,6,FALSE)</f>
        <v>266604</v>
      </c>
      <c r="N4" s="60">
        <f t="shared" ref="N2:N65" si="7">H4-M4</f>
        <v>20</v>
      </c>
      <c r="O4" s="3">
        <f>VLOOKUP($A4,小選挙区!$A$1:$C$1300,3,FALSE)</f>
        <v>260923</v>
      </c>
      <c r="P4" s="1">
        <f t="shared" si="1"/>
        <v>5681</v>
      </c>
      <c r="Q4" s="4">
        <f t="shared" si="2"/>
        <v>2.1308757558026137E-2</v>
      </c>
    </row>
    <row r="5" spans="1:19">
      <c r="A5" s="36" t="s">
        <v>192</v>
      </c>
      <c r="B5" s="36" t="s">
        <v>191</v>
      </c>
      <c r="C5" s="60">
        <f t="shared" si="4"/>
        <v>460666</v>
      </c>
      <c r="D5" s="60">
        <v>162</v>
      </c>
      <c r="E5" s="63">
        <v>460828</v>
      </c>
      <c r="F5" s="60">
        <f t="shared" si="5"/>
        <v>242365</v>
      </c>
      <c r="G5" s="60">
        <v>35</v>
      </c>
      <c r="H5" s="1">
        <v>242400</v>
      </c>
      <c r="I5" s="5">
        <f t="shared" si="6"/>
        <v>0.52600970427144189</v>
      </c>
      <c r="J5" s="57">
        <v>1</v>
      </c>
      <c r="K5">
        <v>3</v>
      </c>
      <c r="L5" s="8" t="s">
        <v>3527</v>
      </c>
      <c r="M5" s="60">
        <f>VLOOKUP($A5,小選挙区!$A$1:$F$1300,6,FALSE)</f>
        <v>242391</v>
      </c>
      <c r="N5" s="60">
        <f t="shared" si="7"/>
        <v>9</v>
      </c>
      <c r="O5" s="3">
        <f>VLOOKUP($A5,小選挙区!$A$1:$C$1300,3,FALSE)</f>
        <v>236628</v>
      </c>
      <c r="P5" s="1">
        <f t="shared" si="1"/>
        <v>5763</v>
      </c>
      <c r="Q5" s="4">
        <f t="shared" si="2"/>
        <v>2.3775635233981459E-2</v>
      </c>
    </row>
    <row r="6" spans="1:19">
      <c r="A6" s="36" t="s">
        <v>194</v>
      </c>
      <c r="B6" s="36" t="s">
        <v>193</v>
      </c>
      <c r="C6" s="60">
        <f t="shared" si="4"/>
        <v>474771</v>
      </c>
      <c r="D6" s="60">
        <v>173</v>
      </c>
      <c r="E6" s="63">
        <v>474944</v>
      </c>
      <c r="F6" s="60">
        <f t="shared" si="5"/>
        <v>267046</v>
      </c>
      <c r="G6" s="60">
        <v>41</v>
      </c>
      <c r="H6" s="1">
        <v>267087</v>
      </c>
      <c r="I6" s="5">
        <f t="shared" si="6"/>
        <v>0.56235471971432427</v>
      </c>
      <c r="J6" s="57">
        <v>1</v>
      </c>
      <c r="K6">
        <v>3</v>
      </c>
      <c r="L6" s="8" t="s">
        <v>3527</v>
      </c>
      <c r="M6" s="60">
        <f>VLOOKUP($A6,小選挙区!$A$1:$F$1300,6,FALSE)</f>
        <v>267075</v>
      </c>
      <c r="N6" s="60">
        <f t="shared" si="7"/>
        <v>12</v>
      </c>
      <c r="O6" s="3">
        <f>VLOOKUP($A6,小選挙区!$A$1:$C$1300,3,FALSE)</f>
        <v>261792</v>
      </c>
      <c r="P6" s="1">
        <f t="shared" si="1"/>
        <v>5283</v>
      </c>
      <c r="Q6" s="4">
        <f t="shared" si="2"/>
        <v>1.9780960404380793E-2</v>
      </c>
    </row>
    <row r="7" spans="1:19">
      <c r="A7" s="36" t="s">
        <v>196</v>
      </c>
      <c r="B7" s="36" t="s">
        <v>195</v>
      </c>
      <c r="C7" s="60">
        <f t="shared" si="4"/>
        <v>363605</v>
      </c>
      <c r="D7" s="60">
        <v>173</v>
      </c>
      <c r="E7" s="63">
        <v>363778</v>
      </c>
      <c r="F7" s="60">
        <f t="shared" si="5"/>
        <v>222375</v>
      </c>
      <c r="G7" s="60">
        <v>24</v>
      </c>
      <c r="H7" s="1">
        <v>222399</v>
      </c>
      <c r="I7" s="5">
        <f t="shared" si="6"/>
        <v>0.61135912562057082</v>
      </c>
      <c r="J7" s="57">
        <v>1</v>
      </c>
      <c r="K7">
        <v>2</v>
      </c>
      <c r="L7" s="8" t="s">
        <v>3528</v>
      </c>
      <c r="M7" s="60">
        <f>VLOOKUP($A7,小選挙区!$A$1:$F$1300,6,FALSE)</f>
        <v>222393</v>
      </c>
      <c r="N7" s="60">
        <f t="shared" si="7"/>
        <v>6</v>
      </c>
      <c r="O7" s="3">
        <f>VLOOKUP($A7,小選挙区!$A$1:$C$1300,3,FALSE)</f>
        <v>217956</v>
      </c>
      <c r="P7" s="1">
        <f t="shared" si="1"/>
        <v>4437</v>
      </c>
      <c r="Q7" s="4">
        <f t="shared" si="2"/>
        <v>1.9951167527754922E-2</v>
      </c>
    </row>
    <row r="8" spans="1:19">
      <c r="A8" s="36" t="s">
        <v>198</v>
      </c>
      <c r="B8" s="36" t="s">
        <v>197</v>
      </c>
      <c r="C8" s="60">
        <f t="shared" si="4"/>
        <v>467674</v>
      </c>
      <c r="D8" s="60">
        <v>190</v>
      </c>
      <c r="E8" s="63">
        <v>467864</v>
      </c>
      <c r="F8" s="60">
        <f t="shared" si="5"/>
        <v>281693</v>
      </c>
      <c r="G8" s="60">
        <v>33</v>
      </c>
      <c r="H8" s="1">
        <v>281726</v>
      </c>
      <c r="I8" s="5">
        <f t="shared" si="6"/>
        <v>0.60215361729049466</v>
      </c>
      <c r="J8" s="57">
        <v>1</v>
      </c>
      <c r="K8">
        <v>4</v>
      </c>
      <c r="L8" s="8" t="s">
        <v>3529</v>
      </c>
      <c r="M8" s="60">
        <f>VLOOKUP($A8,小選挙区!$A$1:$F$1300,6,FALSE)</f>
        <v>281718</v>
      </c>
      <c r="N8" s="60">
        <f t="shared" si="7"/>
        <v>8</v>
      </c>
      <c r="O8" s="3">
        <f>VLOOKUP($A8,小選挙区!$A$1:$C$1300,3,FALSE)</f>
        <v>276594</v>
      </c>
      <c r="P8" s="1">
        <f t="shared" si="1"/>
        <v>5124</v>
      </c>
      <c r="Q8" s="4">
        <f t="shared" si="2"/>
        <v>1.8188401167124571E-2</v>
      </c>
    </row>
    <row r="9" spans="1:19">
      <c r="A9" s="36" t="s">
        <v>200</v>
      </c>
      <c r="B9" s="36" t="s">
        <v>199</v>
      </c>
      <c r="C9" s="60">
        <f t="shared" si="4"/>
        <v>414716</v>
      </c>
      <c r="D9" s="60">
        <v>292</v>
      </c>
      <c r="E9" s="63">
        <v>415008</v>
      </c>
      <c r="F9" s="60">
        <f t="shared" si="5"/>
        <v>235924</v>
      </c>
      <c r="G9" s="60">
        <v>35</v>
      </c>
      <c r="H9" s="1">
        <v>235959</v>
      </c>
      <c r="I9" s="5">
        <f t="shared" si="6"/>
        <v>0.56856494332639373</v>
      </c>
      <c r="J9" s="57">
        <v>1</v>
      </c>
      <c r="K9">
        <v>3</v>
      </c>
      <c r="L9" s="8" t="s">
        <v>3530</v>
      </c>
      <c r="M9" s="60">
        <f>VLOOKUP($A9,小選挙区!$A$1:$F$1300,6,FALSE)</f>
        <v>235958</v>
      </c>
      <c r="N9" s="60">
        <f t="shared" si="7"/>
        <v>1</v>
      </c>
      <c r="O9" s="3">
        <f>VLOOKUP($A9,小選挙区!$A$1:$C$1300,3,FALSE)</f>
        <v>231849</v>
      </c>
      <c r="P9" s="1">
        <f t="shared" si="1"/>
        <v>4109</v>
      </c>
      <c r="Q9" s="4">
        <f t="shared" si="2"/>
        <v>1.7414116071504251E-2</v>
      </c>
    </row>
    <row r="10" spans="1:19">
      <c r="A10" s="36" t="s">
        <v>202</v>
      </c>
      <c r="B10" s="36" t="s">
        <v>201</v>
      </c>
      <c r="C10" s="60">
        <f t="shared" si="4"/>
        <v>253060</v>
      </c>
      <c r="D10" s="60">
        <v>74</v>
      </c>
      <c r="E10" s="63">
        <v>253134</v>
      </c>
      <c r="F10" s="60">
        <f t="shared" si="5"/>
        <v>142230</v>
      </c>
      <c r="G10" s="60">
        <v>11</v>
      </c>
      <c r="H10" s="1">
        <v>142241</v>
      </c>
      <c r="I10" s="5">
        <f t="shared" si="6"/>
        <v>0.56191977371668755</v>
      </c>
      <c r="J10" s="57">
        <v>1</v>
      </c>
      <c r="K10">
        <v>3</v>
      </c>
      <c r="L10" s="8" t="s">
        <v>3531</v>
      </c>
      <c r="M10" s="60">
        <f>VLOOKUP($A10,小選挙区!$A$1:$F$1300,6,FALSE)</f>
        <v>142239</v>
      </c>
      <c r="N10" s="60">
        <f t="shared" si="7"/>
        <v>2</v>
      </c>
      <c r="O10" s="3">
        <f>VLOOKUP($A10,小選挙区!$A$1:$C$1300,3,FALSE)</f>
        <v>139273</v>
      </c>
      <c r="P10" s="1">
        <f t="shared" si="1"/>
        <v>2966</v>
      </c>
      <c r="Q10" s="4">
        <f t="shared" si="2"/>
        <v>2.0852227588776636E-2</v>
      </c>
    </row>
    <row r="11" spans="1:19">
      <c r="A11" s="36" t="s">
        <v>204</v>
      </c>
      <c r="B11" s="36" t="s">
        <v>203</v>
      </c>
      <c r="C11" s="60">
        <f t="shared" si="4"/>
        <v>361040</v>
      </c>
      <c r="D11" s="60">
        <v>140</v>
      </c>
      <c r="E11" s="63">
        <v>361180</v>
      </c>
      <c r="F11" s="60">
        <f t="shared" si="5"/>
        <v>216977</v>
      </c>
      <c r="G11" s="60">
        <v>24</v>
      </c>
      <c r="H11" s="1">
        <v>217001</v>
      </c>
      <c r="I11" s="5">
        <f t="shared" si="6"/>
        <v>0.60081122985768864</v>
      </c>
      <c r="J11" s="57">
        <v>1</v>
      </c>
      <c r="K11">
        <v>2</v>
      </c>
      <c r="L11" s="8" t="s">
        <v>3532</v>
      </c>
      <c r="M11" s="60">
        <f>VLOOKUP($A11,小選挙区!$A$1:$F$1300,6,FALSE)</f>
        <v>216999</v>
      </c>
      <c r="N11" s="60">
        <f t="shared" si="7"/>
        <v>2</v>
      </c>
      <c r="O11" s="3">
        <f>VLOOKUP($A11,小選挙区!$A$1:$C$1300,3,FALSE)</f>
        <v>214236</v>
      </c>
      <c r="P11" s="1">
        <f t="shared" si="1"/>
        <v>2763</v>
      </c>
      <c r="Q11" s="4">
        <f t="shared" si="2"/>
        <v>1.273277757040355E-2</v>
      </c>
    </row>
    <row r="12" spans="1:19">
      <c r="A12" s="36" t="s">
        <v>206</v>
      </c>
      <c r="B12" s="36" t="s">
        <v>205</v>
      </c>
      <c r="C12" s="60">
        <f t="shared" si="4"/>
        <v>381602</v>
      </c>
      <c r="D12" s="60">
        <v>174</v>
      </c>
      <c r="E12" s="63">
        <v>381776</v>
      </c>
      <c r="F12" s="60">
        <f t="shared" si="5"/>
        <v>224913</v>
      </c>
      <c r="G12" s="60">
        <v>24</v>
      </c>
      <c r="H12" s="1">
        <v>224937</v>
      </c>
      <c r="I12" s="5">
        <f t="shared" si="6"/>
        <v>0.58918580528896525</v>
      </c>
      <c r="J12" s="57">
        <v>1</v>
      </c>
      <c r="K12">
        <v>2</v>
      </c>
      <c r="L12" s="8" t="s">
        <v>3532</v>
      </c>
      <c r="M12" s="60">
        <f>VLOOKUP($A12,小選挙区!$A$1:$F$1300,6,FALSE)</f>
        <v>224925</v>
      </c>
      <c r="N12" s="60">
        <f t="shared" si="7"/>
        <v>12</v>
      </c>
      <c r="O12" s="3">
        <f>VLOOKUP($A12,小選挙区!$A$1:$C$1300,3,FALSE)</f>
        <v>220354</v>
      </c>
      <c r="P12" s="1">
        <f t="shared" si="1"/>
        <v>4571</v>
      </c>
      <c r="Q12" s="4">
        <f t="shared" si="2"/>
        <v>2.0322329665444037E-2</v>
      </c>
    </row>
    <row r="13" spans="1:19">
      <c r="A13" s="36" t="s">
        <v>208</v>
      </c>
      <c r="B13" s="36" t="s">
        <v>207</v>
      </c>
      <c r="C13" s="60">
        <f t="shared" si="4"/>
        <v>284366</v>
      </c>
      <c r="D13" s="60">
        <v>282</v>
      </c>
      <c r="E13" s="63">
        <v>284648</v>
      </c>
      <c r="F13" s="60">
        <f t="shared" si="5"/>
        <v>184424</v>
      </c>
      <c r="G13" s="60">
        <v>23</v>
      </c>
      <c r="H13" s="1">
        <v>184447</v>
      </c>
      <c r="I13" s="5">
        <f t="shared" si="6"/>
        <v>0.64798277170399932</v>
      </c>
      <c r="J13" s="57">
        <v>1</v>
      </c>
      <c r="K13">
        <v>2</v>
      </c>
      <c r="L13" s="8" t="s">
        <v>3533</v>
      </c>
      <c r="M13" s="60">
        <f>VLOOKUP($A13,小選挙区!$A$1:$F$1300,6,FALSE)</f>
        <v>184443</v>
      </c>
      <c r="N13" s="60">
        <f t="shared" si="7"/>
        <v>4</v>
      </c>
      <c r="O13" s="3">
        <f>VLOOKUP($A13,小選挙区!$A$1:$C$1300,3,FALSE)</f>
        <v>179561</v>
      </c>
      <c r="P13" s="1">
        <f t="shared" si="1"/>
        <v>4882</v>
      </c>
      <c r="Q13" s="4">
        <f t="shared" si="2"/>
        <v>2.6468881985220367E-2</v>
      </c>
    </row>
    <row r="14" spans="1:19">
      <c r="A14" s="36" t="s">
        <v>210</v>
      </c>
      <c r="B14" s="36" t="s">
        <v>209</v>
      </c>
      <c r="C14" s="60">
        <f t="shared" si="4"/>
        <v>283690</v>
      </c>
      <c r="D14" s="60">
        <v>184</v>
      </c>
      <c r="E14" s="63">
        <v>283874</v>
      </c>
      <c r="F14" s="60">
        <f t="shared" si="5"/>
        <v>180274</v>
      </c>
      <c r="G14" s="60">
        <v>23</v>
      </c>
      <c r="H14" s="1">
        <v>180297</v>
      </c>
      <c r="I14" s="5">
        <f t="shared" si="6"/>
        <v>0.63513037474372436</v>
      </c>
      <c r="J14" s="57">
        <v>1</v>
      </c>
      <c r="K14">
        <v>2</v>
      </c>
      <c r="L14" s="8" t="s">
        <v>3532</v>
      </c>
      <c r="M14" s="60">
        <f>VLOOKUP($A14,小選挙区!$A$1:$F$1300,6,FALSE)</f>
        <v>180271</v>
      </c>
      <c r="N14" s="60">
        <f t="shared" si="7"/>
        <v>26</v>
      </c>
      <c r="O14" s="3">
        <f>VLOOKUP($A14,小選挙区!$A$1:$C$1300,3,FALSE)</f>
        <v>176874</v>
      </c>
      <c r="P14" s="1">
        <f t="shared" si="1"/>
        <v>3397</v>
      </c>
      <c r="Q14" s="4">
        <f t="shared" si="2"/>
        <v>1.8843851756522124E-2</v>
      </c>
    </row>
    <row r="15" spans="1:19">
      <c r="A15" s="36" t="s">
        <v>212</v>
      </c>
      <c r="B15" s="36" t="s">
        <v>211</v>
      </c>
      <c r="C15" s="60">
        <f t="shared" si="4"/>
        <v>285949</v>
      </c>
      <c r="D15" s="60">
        <v>237</v>
      </c>
      <c r="E15" s="63">
        <v>286186</v>
      </c>
      <c r="F15" s="60">
        <f t="shared" si="5"/>
        <v>171170</v>
      </c>
      <c r="G15" s="60">
        <v>20</v>
      </c>
      <c r="H15" s="1">
        <v>171190</v>
      </c>
      <c r="I15" s="5">
        <f t="shared" si="6"/>
        <v>0.59817740909757988</v>
      </c>
      <c r="J15" s="57">
        <v>1</v>
      </c>
      <c r="K15">
        <v>3</v>
      </c>
      <c r="L15" s="8" t="s">
        <v>3534</v>
      </c>
      <c r="M15" s="60">
        <f>VLOOKUP($A15,小選挙区!$A$1:$F$1300,6,FALSE)</f>
        <v>171188</v>
      </c>
      <c r="N15" s="60">
        <f t="shared" si="7"/>
        <v>2</v>
      </c>
      <c r="O15" s="3">
        <f>VLOOKUP($A15,小選挙区!$A$1:$C$1300,3,FALSE)</f>
        <v>167095</v>
      </c>
      <c r="P15" s="1">
        <f t="shared" si="1"/>
        <v>4093</v>
      </c>
      <c r="Q15" s="4">
        <f t="shared" si="2"/>
        <v>2.3909386171927938E-2</v>
      </c>
    </row>
    <row r="16" spans="1:19" s="19" customFormat="1">
      <c r="A16" s="37" t="s">
        <v>213</v>
      </c>
      <c r="B16" s="37" t="s">
        <v>29</v>
      </c>
      <c r="C16" s="20">
        <f t="shared" ref="C16:H16" si="8">SUM(C17:C19)</f>
        <v>1078861</v>
      </c>
      <c r="D16" s="20">
        <f t="shared" si="8"/>
        <v>448</v>
      </c>
      <c r="E16" s="64">
        <f t="shared" si="8"/>
        <v>1079309</v>
      </c>
      <c r="F16" s="20">
        <f t="shared" si="8"/>
        <v>571215</v>
      </c>
      <c r="G16" s="20">
        <f t="shared" si="8"/>
        <v>49</v>
      </c>
      <c r="H16" s="20">
        <f t="shared" si="8"/>
        <v>571264</v>
      </c>
      <c r="I16" s="12">
        <f t="shared" si="6"/>
        <v>0.52928679368003051</v>
      </c>
      <c r="J16" s="56">
        <f>SUM(J17:J19)</f>
        <v>3</v>
      </c>
      <c r="K16" s="19">
        <f>SUM(K17:K19)</f>
        <v>8</v>
      </c>
      <c r="L16" s="23"/>
      <c r="M16" s="20">
        <f>SUM(M17:M19)</f>
        <v>571262</v>
      </c>
      <c r="N16" s="20">
        <f>SUM(N17:N19)</f>
        <v>2</v>
      </c>
      <c r="O16" s="21">
        <f>SUM(O17:O19)</f>
        <v>560702</v>
      </c>
      <c r="P16" s="20">
        <f t="shared" si="1"/>
        <v>10560</v>
      </c>
      <c r="Q16" s="12">
        <f t="shared" si="2"/>
        <v>1.8485388490745051E-2</v>
      </c>
      <c r="S16" s="37"/>
    </row>
    <row r="17" spans="1:19">
      <c r="A17" s="36" t="s">
        <v>215</v>
      </c>
      <c r="B17" s="36" t="s">
        <v>214</v>
      </c>
      <c r="C17" s="60">
        <v>342055</v>
      </c>
      <c r="D17" s="60">
        <v>119</v>
      </c>
      <c r="E17" s="63">
        <f>C17+D17</f>
        <v>342174</v>
      </c>
      <c r="F17" s="60">
        <v>177364</v>
      </c>
      <c r="G17" s="60">
        <v>13</v>
      </c>
      <c r="H17" s="1">
        <f>F17+G17</f>
        <v>177377</v>
      </c>
      <c r="I17" s="4">
        <f t="shared" si="6"/>
        <v>0.51838246038565172</v>
      </c>
      <c r="J17" s="58">
        <v>1</v>
      </c>
      <c r="K17">
        <v>3</v>
      </c>
      <c r="L17" s="8" t="s">
        <v>3534</v>
      </c>
      <c r="M17" s="59">
        <f>VLOOKUP($A17,小選挙区!$A$1:$F$1300,6,FALSE)</f>
        <v>177379</v>
      </c>
      <c r="N17" s="59">
        <f t="shared" si="7"/>
        <v>-2</v>
      </c>
      <c r="O17" s="3">
        <f>VLOOKUP($A17,小選挙区!$A$1:$C$1300,3,FALSE)</f>
        <v>173664</v>
      </c>
      <c r="P17" s="1">
        <f t="shared" si="1"/>
        <v>3715</v>
      </c>
      <c r="Q17" s="4">
        <f t="shared" si="2"/>
        <v>2.0943854684038133E-2</v>
      </c>
    </row>
    <row r="18" spans="1:19">
      <c r="A18" s="36" t="s">
        <v>217</v>
      </c>
      <c r="B18" s="36" t="s">
        <v>216</v>
      </c>
      <c r="C18" s="60">
        <v>389325</v>
      </c>
      <c r="D18" s="60">
        <v>185</v>
      </c>
      <c r="E18" s="63">
        <f>C18+D18</f>
        <v>389510</v>
      </c>
      <c r="F18" s="60">
        <v>208613</v>
      </c>
      <c r="G18" s="60">
        <v>19</v>
      </c>
      <c r="H18" s="1">
        <f>F18+G18</f>
        <v>208632</v>
      </c>
      <c r="I18" s="4">
        <f t="shared" si="6"/>
        <v>0.53562681317552818</v>
      </c>
      <c r="J18" s="58">
        <v>1</v>
      </c>
      <c r="K18">
        <v>3</v>
      </c>
      <c r="L18" s="8" t="s">
        <v>3534</v>
      </c>
      <c r="M18" s="59">
        <f>VLOOKUP($A18,小選挙区!$A$1:$F$1300,6,FALSE)</f>
        <v>208631</v>
      </c>
      <c r="N18" s="59">
        <f t="shared" si="7"/>
        <v>1</v>
      </c>
      <c r="O18" s="3">
        <f>VLOOKUP($A18,小選挙区!$A$1:$C$1300,3,FALSE)</f>
        <v>205012</v>
      </c>
      <c r="P18" s="1">
        <f t="shared" si="1"/>
        <v>3619</v>
      </c>
      <c r="Q18" s="4">
        <f t="shared" si="2"/>
        <v>1.7346415441617018E-2</v>
      </c>
    </row>
    <row r="19" spans="1:19">
      <c r="A19" s="36" t="s">
        <v>219</v>
      </c>
      <c r="B19" s="36" t="s">
        <v>218</v>
      </c>
      <c r="C19" s="60">
        <v>347481</v>
      </c>
      <c r="D19" s="60">
        <v>144</v>
      </c>
      <c r="E19" s="63">
        <f>C19+D19</f>
        <v>347625</v>
      </c>
      <c r="F19" s="60">
        <v>185238</v>
      </c>
      <c r="G19" s="60">
        <v>17</v>
      </c>
      <c r="H19" s="1">
        <f>F19+G19</f>
        <v>185255</v>
      </c>
      <c r="I19" s="4">
        <f t="shared" si="6"/>
        <v>0.53291621718806181</v>
      </c>
      <c r="J19" s="58">
        <v>1</v>
      </c>
      <c r="K19">
        <v>2</v>
      </c>
      <c r="L19" s="8" t="s">
        <v>3532</v>
      </c>
      <c r="M19" s="59">
        <f>VLOOKUP($A19,小選挙区!$A$1:$F$1300,6,FALSE)</f>
        <v>185252</v>
      </c>
      <c r="N19" s="59">
        <f t="shared" si="7"/>
        <v>3</v>
      </c>
      <c r="O19" s="3">
        <f>VLOOKUP($A19,小選挙区!$A$1:$C$1300,3,FALSE)</f>
        <v>182026</v>
      </c>
      <c r="P19" s="1">
        <f t="shared" si="1"/>
        <v>3226</v>
      </c>
      <c r="Q19" s="4">
        <f t="shared" si="2"/>
        <v>1.741411698659124E-2</v>
      </c>
    </row>
    <row r="20" spans="1:19" s="19" customFormat="1">
      <c r="A20" s="37" t="s">
        <v>220</v>
      </c>
      <c r="B20" s="37" t="s">
        <v>32</v>
      </c>
      <c r="C20" s="20">
        <f t="shared" ref="C20:H20" si="9">SUM(C21:C23)</f>
        <v>1039567</v>
      </c>
      <c r="D20" s="20">
        <f t="shared" si="9"/>
        <v>549</v>
      </c>
      <c r="E20" s="64">
        <f t="shared" si="9"/>
        <v>1040116</v>
      </c>
      <c r="F20" s="20">
        <f t="shared" si="9"/>
        <v>627982</v>
      </c>
      <c r="G20" s="20">
        <f t="shared" si="9"/>
        <v>64</v>
      </c>
      <c r="H20" s="20">
        <f t="shared" si="9"/>
        <v>628046</v>
      </c>
      <c r="I20" s="12">
        <f>H20/E20</f>
        <v>0.6038230351230055</v>
      </c>
      <c r="J20" s="56">
        <f>SUM(J21:J23)</f>
        <v>3</v>
      </c>
      <c r="K20" s="19">
        <f>SUM(K21:K23)</f>
        <v>8</v>
      </c>
      <c r="L20" s="23"/>
      <c r="M20" s="20">
        <f>SUM(M21:M23)</f>
        <v>628035</v>
      </c>
      <c r="N20" s="20">
        <f>SUM(N21:N23)</f>
        <v>11</v>
      </c>
      <c r="O20" s="21">
        <f>SUM(O21:O23)</f>
        <v>617484</v>
      </c>
      <c r="P20" s="20">
        <f t="shared" si="1"/>
        <v>10551</v>
      </c>
      <c r="Q20" s="12">
        <f t="shared" si="2"/>
        <v>1.6800019107215361E-2</v>
      </c>
      <c r="S20" s="37"/>
    </row>
    <row r="21" spans="1:19">
      <c r="A21" s="36" t="s">
        <v>222</v>
      </c>
      <c r="B21" s="36" t="s">
        <v>221</v>
      </c>
      <c r="C21" s="60">
        <v>293165</v>
      </c>
      <c r="D21" s="60">
        <v>125</v>
      </c>
      <c r="E21" s="63">
        <f>C21+D21</f>
        <v>293290</v>
      </c>
      <c r="F21" s="60">
        <v>172455</v>
      </c>
      <c r="G21" s="60">
        <v>20</v>
      </c>
      <c r="H21" s="1">
        <f>F21+G21</f>
        <v>172475</v>
      </c>
      <c r="I21" s="4">
        <f t="shared" si="6"/>
        <v>0.58806982849739164</v>
      </c>
      <c r="J21" s="58">
        <v>1</v>
      </c>
      <c r="K21">
        <v>3</v>
      </c>
      <c r="L21" s="8" t="s">
        <v>3534</v>
      </c>
      <c r="M21" s="59">
        <f>VLOOKUP($A21,小選挙区!$A$1:$F$1300,6,FALSE)</f>
        <v>172471</v>
      </c>
      <c r="N21" s="59">
        <f t="shared" si="7"/>
        <v>4</v>
      </c>
      <c r="O21" s="3">
        <f>VLOOKUP($A21,小選挙区!$A$1:$C$1300,3,FALSE)</f>
        <v>169983</v>
      </c>
      <c r="P21" s="1">
        <f t="shared" si="1"/>
        <v>2488</v>
      </c>
      <c r="Q21" s="4">
        <f t="shared" si="2"/>
        <v>1.4425613581413687E-2</v>
      </c>
    </row>
    <row r="22" spans="1:19">
      <c r="A22" s="36" t="s">
        <v>224</v>
      </c>
      <c r="B22" s="36" t="s">
        <v>223</v>
      </c>
      <c r="C22" s="60">
        <v>369541</v>
      </c>
      <c r="D22" s="60">
        <v>168</v>
      </c>
      <c r="E22" s="63">
        <f>C22+D22</f>
        <v>369709</v>
      </c>
      <c r="F22" s="60">
        <v>222832</v>
      </c>
      <c r="G22" s="60">
        <v>25</v>
      </c>
      <c r="H22" s="1">
        <f>F22+G22</f>
        <v>222857</v>
      </c>
      <c r="I22" s="4">
        <f t="shared" si="6"/>
        <v>0.60279030264343036</v>
      </c>
      <c r="J22" s="58">
        <v>1</v>
      </c>
      <c r="K22">
        <v>3</v>
      </c>
      <c r="L22" s="8" t="s">
        <v>3535</v>
      </c>
      <c r="M22" s="59">
        <f>VLOOKUP($A22,小選挙区!$A$1:$F$1300,6,FALSE)</f>
        <v>222853</v>
      </c>
      <c r="N22" s="59">
        <f t="shared" si="7"/>
        <v>4</v>
      </c>
      <c r="O22" s="3">
        <f>VLOOKUP($A22,小選挙区!$A$1:$C$1300,3,FALSE)</f>
        <v>219405</v>
      </c>
      <c r="P22" s="1">
        <f t="shared" si="1"/>
        <v>3448</v>
      </c>
      <c r="Q22" s="4">
        <f t="shared" si="2"/>
        <v>1.5472082493841232E-2</v>
      </c>
    </row>
    <row r="23" spans="1:19">
      <c r="A23" s="36" t="s">
        <v>226</v>
      </c>
      <c r="B23" s="36" t="s">
        <v>225</v>
      </c>
      <c r="C23" s="60">
        <v>376861</v>
      </c>
      <c r="D23" s="60">
        <v>256</v>
      </c>
      <c r="E23" s="63">
        <f>C23+D23</f>
        <v>377117</v>
      </c>
      <c r="F23" s="60">
        <v>232695</v>
      </c>
      <c r="G23" s="60">
        <v>19</v>
      </c>
      <c r="H23" s="1">
        <f>F23+G23</f>
        <v>232714</v>
      </c>
      <c r="I23" s="4">
        <f t="shared" si="6"/>
        <v>0.61708700482874013</v>
      </c>
      <c r="J23" s="58">
        <v>1</v>
      </c>
      <c r="K23">
        <v>2</v>
      </c>
      <c r="L23" s="8" t="s">
        <v>3532</v>
      </c>
      <c r="M23" s="59">
        <f>VLOOKUP($A23,小選挙区!$A$1:$F$1300,6,FALSE)</f>
        <v>232711</v>
      </c>
      <c r="N23" s="59">
        <f t="shared" si="7"/>
        <v>3</v>
      </c>
      <c r="O23" s="3">
        <f>VLOOKUP($A23,小選挙区!$A$1:$C$1300,3,FALSE)</f>
        <v>228096</v>
      </c>
      <c r="P23" s="1">
        <f t="shared" si="1"/>
        <v>4615</v>
      </c>
      <c r="Q23" s="4">
        <f t="shared" si="2"/>
        <v>1.9831464778201288E-2</v>
      </c>
    </row>
    <row r="24" spans="1:19" s="19" customFormat="1">
      <c r="A24" s="37" t="s">
        <v>227</v>
      </c>
      <c r="B24" s="37" t="s">
        <v>35</v>
      </c>
      <c r="C24" s="20">
        <f t="shared" ref="C24:H24" si="10">SUM(C25:C30)</f>
        <v>1924577</v>
      </c>
      <c r="D24" s="20">
        <f t="shared" si="10"/>
        <v>1046</v>
      </c>
      <c r="E24" s="64">
        <f t="shared" si="10"/>
        <v>1925623</v>
      </c>
      <c r="F24" s="20">
        <f t="shared" si="10"/>
        <v>1075729</v>
      </c>
      <c r="G24" s="20">
        <f t="shared" si="10"/>
        <v>162</v>
      </c>
      <c r="H24" s="20">
        <f t="shared" si="10"/>
        <v>1075891</v>
      </c>
      <c r="I24" s="12">
        <f t="shared" si="6"/>
        <v>0.55872359231272162</v>
      </c>
      <c r="J24" s="56">
        <f>SUM(J25:J30)</f>
        <v>6</v>
      </c>
      <c r="K24" s="19">
        <f>SUM(K25:K30)</f>
        <v>17</v>
      </c>
      <c r="L24" s="23"/>
      <c r="M24" s="20">
        <f>SUM(M25:M30)</f>
        <v>1075861</v>
      </c>
      <c r="N24" s="20">
        <f>SUM(N25:N30)</f>
        <v>30</v>
      </c>
      <c r="O24" s="21">
        <f>SUM(O25:O30)</f>
        <v>1053036</v>
      </c>
      <c r="P24" s="20">
        <f t="shared" si="1"/>
        <v>22825</v>
      </c>
      <c r="Q24" s="12">
        <f t="shared" si="2"/>
        <v>2.1215565951363605E-2</v>
      </c>
      <c r="S24" s="37"/>
    </row>
    <row r="25" spans="1:19">
      <c r="A25" s="36" t="s">
        <v>229</v>
      </c>
      <c r="B25" s="36" t="s">
        <v>228</v>
      </c>
      <c r="C25" s="60">
        <v>439400</v>
      </c>
      <c r="D25" s="60">
        <v>297</v>
      </c>
      <c r="E25" s="63">
        <f t="shared" ref="E25:E30" si="11">C25+D25</f>
        <v>439697</v>
      </c>
      <c r="F25" s="60">
        <v>240024</v>
      </c>
      <c r="G25" s="60">
        <v>61</v>
      </c>
      <c r="H25" s="1">
        <f t="shared" ref="H25:H30" si="12">F25+G25</f>
        <v>240085</v>
      </c>
      <c r="I25" s="4">
        <f t="shared" si="6"/>
        <v>0.5460237390748629</v>
      </c>
      <c r="J25" s="58">
        <v>1</v>
      </c>
      <c r="K25">
        <v>4</v>
      </c>
      <c r="L25" s="8" t="s">
        <v>3536</v>
      </c>
      <c r="M25" s="59">
        <f>VLOOKUP($A25,小選挙区!$A$1:$F$1300,6,FALSE)</f>
        <v>240075</v>
      </c>
      <c r="N25" s="59">
        <f t="shared" si="7"/>
        <v>10</v>
      </c>
      <c r="O25" s="3">
        <f>VLOOKUP($A25,小選挙区!$A$1:$C$1300,3,FALSE)</f>
        <v>234820</v>
      </c>
      <c r="P25" s="1">
        <f t="shared" si="1"/>
        <v>5255</v>
      </c>
      <c r="Q25" s="4">
        <f t="shared" si="2"/>
        <v>2.1888993023013642E-2</v>
      </c>
    </row>
    <row r="26" spans="1:19">
      <c r="A26" s="36" t="s">
        <v>231</v>
      </c>
      <c r="B26" s="36" t="s">
        <v>230</v>
      </c>
      <c r="C26" s="60">
        <v>455197</v>
      </c>
      <c r="D26" s="60">
        <v>212</v>
      </c>
      <c r="E26" s="63">
        <f t="shared" si="11"/>
        <v>455409</v>
      </c>
      <c r="F26" s="60">
        <v>244138</v>
      </c>
      <c r="G26" s="60">
        <v>38</v>
      </c>
      <c r="H26" s="1">
        <f t="shared" si="12"/>
        <v>244176</v>
      </c>
      <c r="I26" s="4">
        <f t="shared" si="6"/>
        <v>0.53616858691857205</v>
      </c>
      <c r="J26" s="58">
        <v>1</v>
      </c>
      <c r="K26">
        <v>3</v>
      </c>
      <c r="L26" s="8" t="s">
        <v>3535</v>
      </c>
      <c r="M26" s="59">
        <f>VLOOKUP($A26,小選挙区!$A$1:$F$1300,6,FALSE)</f>
        <v>244158</v>
      </c>
      <c r="N26" s="59">
        <f t="shared" si="7"/>
        <v>18</v>
      </c>
      <c r="O26" s="3">
        <f>VLOOKUP($A26,小選挙区!$A$1:$C$1300,3,FALSE)</f>
        <v>237590</v>
      </c>
      <c r="P26" s="1">
        <f t="shared" si="1"/>
        <v>6568</v>
      </c>
      <c r="Q26" s="4">
        <f t="shared" si="2"/>
        <v>2.6900613537135788E-2</v>
      </c>
    </row>
    <row r="27" spans="1:19">
      <c r="A27" s="36" t="s">
        <v>233</v>
      </c>
      <c r="B27" s="36" t="s">
        <v>232</v>
      </c>
      <c r="C27" s="60">
        <v>286746</v>
      </c>
      <c r="D27" s="60">
        <v>190</v>
      </c>
      <c r="E27" s="63">
        <f t="shared" si="11"/>
        <v>286936</v>
      </c>
      <c r="F27" s="60">
        <v>165577</v>
      </c>
      <c r="G27" s="60">
        <v>23</v>
      </c>
      <c r="H27" s="1">
        <f t="shared" si="12"/>
        <v>165600</v>
      </c>
      <c r="I27" s="4">
        <f t="shared" si="6"/>
        <v>0.57713218278640532</v>
      </c>
      <c r="J27" s="58">
        <v>1</v>
      </c>
      <c r="K27">
        <v>3</v>
      </c>
      <c r="L27" s="8" t="s">
        <v>3537</v>
      </c>
      <c r="M27" s="59">
        <f>VLOOKUP($A27,小選挙区!$A$1:$F$1300,6,FALSE)</f>
        <v>165602</v>
      </c>
      <c r="N27" s="59">
        <f t="shared" si="7"/>
        <v>-2</v>
      </c>
      <c r="O27" s="3">
        <f>VLOOKUP($A27,小選挙区!$A$1:$C$1300,3,FALSE)</f>
        <v>162337</v>
      </c>
      <c r="P27" s="1">
        <f t="shared" si="1"/>
        <v>3265</v>
      </c>
      <c r="Q27" s="4">
        <f t="shared" si="2"/>
        <v>1.9715945459595898E-2</v>
      </c>
    </row>
    <row r="28" spans="1:19">
      <c r="A28" s="36" t="s">
        <v>235</v>
      </c>
      <c r="B28" s="36" t="s">
        <v>234</v>
      </c>
      <c r="C28" s="60">
        <v>237378</v>
      </c>
      <c r="D28" s="60">
        <v>100</v>
      </c>
      <c r="E28" s="63">
        <f t="shared" si="11"/>
        <v>237478</v>
      </c>
      <c r="F28" s="60">
        <v>135697</v>
      </c>
      <c r="G28" s="60">
        <v>17</v>
      </c>
      <c r="H28" s="1">
        <f t="shared" si="12"/>
        <v>135714</v>
      </c>
      <c r="I28" s="4">
        <f t="shared" si="6"/>
        <v>0.57148030554409246</v>
      </c>
      <c r="J28" s="58">
        <v>1</v>
      </c>
      <c r="K28">
        <v>3</v>
      </c>
      <c r="L28" s="8" t="s">
        <v>3538</v>
      </c>
      <c r="M28" s="59">
        <f>VLOOKUP($A28,小選挙区!$A$1:$F$1300,6,FALSE)</f>
        <v>135712</v>
      </c>
      <c r="N28" s="59">
        <f t="shared" si="7"/>
        <v>2</v>
      </c>
      <c r="O28" s="3">
        <f>VLOOKUP($A28,小選挙区!$A$1:$C$1300,3,FALSE)</f>
        <v>132219</v>
      </c>
      <c r="P28" s="1">
        <f t="shared" si="1"/>
        <v>3493</v>
      </c>
      <c r="Q28" s="4">
        <f t="shared" si="2"/>
        <v>2.573832822447536E-2</v>
      </c>
    </row>
    <row r="29" spans="1:19">
      <c r="A29" s="36" t="s">
        <v>237</v>
      </c>
      <c r="B29" s="36" t="s">
        <v>236</v>
      </c>
      <c r="C29" s="60">
        <v>252229</v>
      </c>
      <c r="D29" s="60">
        <v>144</v>
      </c>
      <c r="E29" s="63">
        <f t="shared" si="11"/>
        <v>252373</v>
      </c>
      <c r="F29" s="60">
        <v>144717</v>
      </c>
      <c r="G29" s="60">
        <v>6</v>
      </c>
      <c r="H29" s="1">
        <f t="shared" si="12"/>
        <v>144723</v>
      </c>
      <c r="I29" s="4">
        <f t="shared" si="6"/>
        <v>0.57344882376482431</v>
      </c>
      <c r="J29" s="58">
        <v>1</v>
      </c>
      <c r="K29">
        <v>2</v>
      </c>
      <c r="L29" s="8" t="s">
        <v>3532</v>
      </c>
      <c r="M29" s="59">
        <f>VLOOKUP($A29,小選挙区!$A$1:$F$1300,6,FALSE)</f>
        <v>144721</v>
      </c>
      <c r="N29" s="59">
        <f t="shared" si="7"/>
        <v>2</v>
      </c>
      <c r="O29" s="3">
        <f>VLOOKUP($A29,小選挙区!$A$1:$C$1300,3,FALSE)</f>
        <v>142443</v>
      </c>
      <c r="P29" s="1">
        <f t="shared" si="1"/>
        <v>2278</v>
      </c>
      <c r="Q29" s="4">
        <f t="shared" si="2"/>
        <v>1.574063197462704E-2</v>
      </c>
    </row>
    <row r="30" spans="1:19">
      <c r="A30" s="36" t="s">
        <v>239</v>
      </c>
      <c r="B30" s="36" t="s">
        <v>238</v>
      </c>
      <c r="C30" s="60">
        <v>253627</v>
      </c>
      <c r="D30" s="60">
        <v>103</v>
      </c>
      <c r="E30" s="63">
        <f t="shared" si="11"/>
        <v>253730</v>
      </c>
      <c r="F30" s="60">
        <v>145576</v>
      </c>
      <c r="G30" s="60">
        <v>17</v>
      </c>
      <c r="H30" s="1">
        <f t="shared" si="12"/>
        <v>145593</v>
      </c>
      <c r="I30" s="4">
        <f t="shared" si="6"/>
        <v>0.57381074370393725</v>
      </c>
      <c r="J30" s="58">
        <v>1</v>
      </c>
      <c r="K30">
        <v>2</v>
      </c>
      <c r="L30" s="8" t="s">
        <v>3539</v>
      </c>
      <c r="M30" s="59">
        <f>VLOOKUP($A30,小選挙区!$A$1:$F$1300,6,FALSE)</f>
        <v>145593</v>
      </c>
      <c r="N30" s="59">
        <f t="shared" si="7"/>
        <v>0</v>
      </c>
      <c r="O30" s="3">
        <f>VLOOKUP($A30,小選挙区!$A$1:$C$1300,3,FALSE)</f>
        <v>143627</v>
      </c>
      <c r="P30" s="1">
        <f t="shared" si="1"/>
        <v>1966</v>
      </c>
      <c r="Q30" s="4">
        <f t="shared" si="2"/>
        <v>1.3503396454499873E-2</v>
      </c>
    </row>
    <row r="31" spans="1:19" s="19" customFormat="1">
      <c r="A31" s="37" t="s">
        <v>39</v>
      </c>
      <c r="B31" s="37" t="s">
        <v>38</v>
      </c>
      <c r="C31" s="20">
        <f t="shared" ref="C31:H31" si="13">SUM(C32:C34)</f>
        <v>840532</v>
      </c>
      <c r="D31" s="20">
        <f t="shared" si="13"/>
        <v>401</v>
      </c>
      <c r="E31" s="64">
        <f t="shared" si="13"/>
        <v>840933</v>
      </c>
      <c r="F31" s="20">
        <f t="shared" si="13"/>
        <v>489750</v>
      </c>
      <c r="G31" s="20">
        <f t="shared" si="13"/>
        <v>50</v>
      </c>
      <c r="H31" s="20">
        <f t="shared" si="13"/>
        <v>489800</v>
      </c>
      <c r="I31" s="12">
        <f t="shared" si="6"/>
        <v>0.58244830444280338</v>
      </c>
      <c r="J31" s="56">
        <f>SUM(J32:J34)</f>
        <v>3</v>
      </c>
      <c r="K31" s="19">
        <f>SUM(K32:K34)</f>
        <v>6</v>
      </c>
      <c r="L31" s="23"/>
      <c r="M31" s="20">
        <f>SUM(M32:M34)</f>
        <v>489794</v>
      </c>
      <c r="N31" s="20">
        <f>SUM(N32:N34)</f>
        <v>6</v>
      </c>
      <c r="O31" s="21">
        <f>SUM(O32:O34)</f>
        <v>478968</v>
      </c>
      <c r="P31" s="20">
        <f t="shared" si="1"/>
        <v>10826</v>
      </c>
      <c r="Q31" s="12">
        <f t="shared" si="2"/>
        <v>2.2103169904082124E-2</v>
      </c>
      <c r="S31" s="37"/>
    </row>
    <row r="32" spans="1:19">
      <c r="A32" s="36" t="s">
        <v>241</v>
      </c>
      <c r="B32" s="36" t="s">
        <v>240</v>
      </c>
      <c r="C32" s="60">
        <v>261847</v>
      </c>
      <c r="D32" s="60">
        <v>109</v>
      </c>
      <c r="E32" s="63">
        <f>C32+D32</f>
        <v>261956</v>
      </c>
      <c r="F32" s="60">
        <v>152395</v>
      </c>
      <c r="G32" s="60">
        <v>13</v>
      </c>
      <c r="H32" s="1">
        <f>F32+G32</f>
        <v>152408</v>
      </c>
      <c r="I32" s="4">
        <f t="shared" si="6"/>
        <v>0.58180763181603012</v>
      </c>
      <c r="J32" s="58">
        <v>1</v>
      </c>
      <c r="K32">
        <v>2</v>
      </c>
      <c r="L32" s="8" t="s">
        <v>3532</v>
      </c>
      <c r="M32" s="59">
        <f>VLOOKUP($A32,小選挙区!$A$1:$F$1300,6,FALSE)</f>
        <v>152407</v>
      </c>
      <c r="N32" s="59">
        <f t="shared" si="7"/>
        <v>1</v>
      </c>
      <c r="O32" s="3">
        <f>VLOOKUP($A32,小選挙区!$A$1:$C$1300,3,FALSE)</f>
        <v>150326</v>
      </c>
      <c r="P32" s="1">
        <f t="shared" si="1"/>
        <v>2081</v>
      </c>
      <c r="Q32" s="4">
        <f t="shared" si="2"/>
        <v>1.3654228480319145E-2</v>
      </c>
    </row>
    <row r="33" spans="1:19">
      <c r="A33" s="36" t="s">
        <v>243</v>
      </c>
      <c r="B33" s="36" t="s">
        <v>242</v>
      </c>
      <c r="C33" s="60">
        <v>258437</v>
      </c>
      <c r="D33" s="60">
        <v>131</v>
      </c>
      <c r="E33" s="63">
        <f>C33+D33</f>
        <v>258568</v>
      </c>
      <c r="F33" s="60">
        <v>158317</v>
      </c>
      <c r="G33" s="60">
        <v>13</v>
      </c>
      <c r="H33" s="1">
        <f>F33+G33</f>
        <v>158330</v>
      </c>
      <c r="I33" s="4">
        <f t="shared" si="6"/>
        <v>0.61233408619782803</v>
      </c>
      <c r="J33" s="58">
        <v>1</v>
      </c>
      <c r="K33">
        <v>2</v>
      </c>
      <c r="L33" s="8" t="s">
        <v>3528</v>
      </c>
      <c r="M33" s="59">
        <f>VLOOKUP($A33,小選挙区!$A$1:$F$1300,6,FALSE)</f>
        <v>158327</v>
      </c>
      <c r="N33" s="59">
        <f t="shared" si="7"/>
        <v>3</v>
      </c>
      <c r="O33" s="3">
        <f>VLOOKUP($A33,小選挙区!$A$1:$C$1300,3,FALSE)</f>
        <v>155790</v>
      </c>
      <c r="P33" s="1">
        <f t="shared" si="1"/>
        <v>2537</v>
      </c>
      <c r="Q33" s="4">
        <f t="shared" si="2"/>
        <v>1.6023798846690709E-2</v>
      </c>
    </row>
    <row r="34" spans="1:19">
      <c r="A34" s="36" t="s">
        <v>245</v>
      </c>
      <c r="B34" s="36" t="s">
        <v>244</v>
      </c>
      <c r="C34" s="60">
        <v>320248</v>
      </c>
      <c r="D34" s="60">
        <v>161</v>
      </c>
      <c r="E34" s="63">
        <f>C34+D34</f>
        <v>320409</v>
      </c>
      <c r="F34" s="60">
        <v>179038</v>
      </c>
      <c r="G34" s="60">
        <v>24</v>
      </c>
      <c r="H34" s="1">
        <f>F34+G34</f>
        <v>179062</v>
      </c>
      <c r="I34" s="4">
        <f t="shared" si="6"/>
        <v>0.55885446413802364</v>
      </c>
      <c r="J34" s="58">
        <v>1</v>
      </c>
      <c r="K34">
        <v>2</v>
      </c>
      <c r="L34" s="8" t="s">
        <v>3539</v>
      </c>
      <c r="M34" s="59">
        <f>VLOOKUP($A34,小選挙区!$A$1:$F$1300,6,FALSE)</f>
        <v>179060</v>
      </c>
      <c r="N34" s="59">
        <f t="shared" si="7"/>
        <v>2</v>
      </c>
      <c r="O34" s="3">
        <f>VLOOKUP($A34,小選挙区!$A$1:$C$1300,3,FALSE)</f>
        <v>172852</v>
      </c>
      <c r="P34" s="1">
        <f t="shared" si="1"/>
        <v>6208</v>
      </c>
      <c r="Q34" s="4">
        <f t="shared" si="2"/>
        <v>3.4669943035853905E-2</v>
      </c>
    </row>
    <row r="35" spans="1:19" s="19" customFormat="1">
      <c r="A35" s="37" t="s">
        <v>42</v>
      </c>
      <c r="B35" s="37" t="s">
        <v>41</v>
      </c>
      <c r="C35" s="20">
        <f t="shared" ref="C35:H35" si="14">SUM(C36:C38)</f>
        <v>905030</v>
      </c>
      <c r="D35" s="20">
        <f t="shared" si="14"/>
        <v>561</v>
      </c>
      <c r="E35" s="64">
        <f t="shared" si="14"/>
        <v>905591</v>
      </c>
      <c r="F35" s="20">
        <f t="shared" si="14"/>
        <v>582588</v>
      </c>
      <c r="G35" s="20">
        <f t="shared" si="14"/>
        <v>59</v>
      </c>
      <c r="H35" s="20">
        <f t="shared" si="14"/>
        <v>582647</v>
      </c>
      <c r="I35" s="12">
        <f t="shared" si="6"/>
        <v>0.64338868208716737</v>
      </c>
      <c r="J35" s="56">
        <f>SUM(J36:J38)</f>
        <v>3</v>
      </c>
      <c r="K35" s="19">
        <f>SUM(K36:K38)</f>
        <v>7</v>
      </c>
      <c r="L35" s="23"/>
      <c r="M35" s="20">
        <f>SUM(M36:M38)</f>
        <v>582644</v>
      </c>
      <c r="N35" s="20">
        <f>SUM(N36:N38)</f>
        <v>3</v>
      </c>
      <c r="O35" s="21">
        <f>SUM(O36:O38)</f>
        <v>575272</v>
      </c>
      <c r="P35" s="20">
        <f t="shared" si="1"/>
        <v>7372</v>
      </c>
      <c r="Q35" s="12">
        <f t="shared" si="2"/>
        <v>1.2652666122023053E-2</v>
      </c>
      <c r="S35" s="37"/>
    </row>
    <row r="36" spans="1:19">
      <c r="A36" s="36" t="s">
        <v>247</v>
      </c>
      <c r="B36" s="36" t="s">
        <v>246</v>
      </c>
      <c r="C36" s="60">
        <v>303830</v>
      </c>
      <c r="D36" s="60">
        <v>152</v>
      </c>
      <c r="E36" s="63">
        <v>303982</v>
      </c>
      <c r="F36" s="60">
        <v>187216</v>
      </c>
      <c r="G36" s="60">
        <v>19</v>
      </c>
      <c r="H36" s="1">
        <v>187235</v>
      </c>
      <c r="I36" s="4">
        <f t="shared" si="6"/>
        <v>0.61594107545841525</v>
      </c>
      <c r="J36" s="58">
        <v>1</v>
      </c>
      <c r="K36">
        <v>2</v>
      </c>
      <c r="L36" s="8" t="s">
        <v>3528</v>
      </c>
      <c r="M36" s="59">
        <f>VLOOKUP($A36,小選挙区!$A$1:$F$1300,6,FALSE)</f>
        <v>187234</v>
      </c>
      <c r="N36" s="59">
        <f t="shared" si="7"/>
        <v>1</v>
      </c>
      <c r="O36" s="3">
        <f>VLOOKUP($A36,小選挙区!$A$1:$C$1300,3,FALSE)</f>
        <v>184560</v>
      </c>
      <c r="P36" s="1">
        <f t="shared" si="1"/>
        <v>2674</v>
      </c>
      <c r="Q36" s="4">
        <f t="shared" si="2"/>
        <v>1.4281594154907762E-2</v>
      </c>
    </row>
    <row r="37" spans="1:19">
      <c r="A37" s="36" t="s">
        <v>249</v>
      </c>
      <c r="B37" s="36" t="s">
        <v>248</v>
      </c>
      <c r="C37" s="60">
        <v>313743</v>
      </c>
      <c r="D37" s="60">
        <v>224</v>
      </c>
      <c r="E37" s="63">
        <v>313967</v>
      </c>
      <c r="F37" s="60">
        <v>206304</v>
      </c>
      <c r="G37" s="60">
        <v>19</v>
      </c>
      <c r="H37" s="1">
        <v>206323</v>
      </c>
      <c r="I37" s="4">
        <f t="shared" si="6"/>
        <v>0.65714868123083003</v>
      </c>
      <c r="J37" s="58">
        <v>1</v>
      </c>
      <c r="K37">
        <v>2</v>
      </c>
      <c r="L37" s="8" t="s">
        <v>3540</v>
      </c>
      <c r="M37" s="59">
        <f>VLOOKUP($A37,小選挙区!$A$1:$F$1300,6,FALSE)</f>
        <v>206322</v>
      </c>
      <c r="N37" s="59">
        <f t="shared" si="7"/>
        <v>1</v>
      </c>
      <c r="O37" s="3">
        <f>VLOOKUP($A37,小選挙区!$A$1:$C$1300,3,FALSE)</f>
        <v>203734</v>
      </c>
      <c r="P37" s="1">
        <f t="shared" si="1"/>
        <v>2588</v>
      </c>
      <c r="Q37" s="4">
        <f t="shared" si="2"/>
        <v>1.2543499966072449E-2</v>
      </c>
    </row>
    <row r="38" spans="1:19">
      <c r="A38" s="36" t="s">
        <v>251</v>
      </c>
      <c r="B38" s="36" t="s">
        <v>250</v>
      </c>
      <c r="C38" s="60">
        <v>287457</v>
      </c>
      <c r="D38" s="60">
        <v>185</v>
      </c>
      <c r="E38" s="63">
        <v>287642</v>
      </c>
      <c r="F38" s="60">
        <v>189068</v>
      </c>
      <c r="G38" s="60">
        <v>21</v>
      </c>
      <c r="H38" s="1">
        <v>189089</v>
      </c>
      <c r="I38" s="4">
        <f t="shared" si="6"/>
        <v>0.65737618289401412</v>
      </c>
      <c r="J38" s="58">
        <v>1</v>
      </c>
      <c r="K38">
        <v>3</v>
      </c>
      <c r="L38" s="8" t="s">
        <v>3541</v>
      </c>
      <c r="M38" s="59">
        <f>VLOOKUP($A38,小選挙区!$A$1:$F$1300,6,FALSE)</f>
        <v>189088</v>
      </c>
      <c r="N38" s="59">
        <f t="shared" si="7"/>
        <v>1</v>
      </c>
      <c r="O38" s="3">
        <f>VLOOKUP($A38,小選挙区!$A$1:$C$1300,3,FALSE)</f>
        <v>186978</v>
      </c>
      <c r="P38" s="1">
        <f t="shared" si="1"/>
        <v>2110</v>
      </c>
      <c r="Q38" s="4">
        <f t="shared" si="2"/>
        <v>1.1158825520392622E-2</v>
      </c>
    </row>
    <row r="39" spans="1:19" s="19" customFormat="1">
      <c r="A39" s="37" t="s">
        <v>45</v>
      </c>
      <c r="B39" s="37" t="s">
        <v>44</v>
      </c>
      <c r="C39" s="20">
        <f t="shared" ref="C39:H39" si="15">SUM(C40:C44)</f>
        <v>1572230</v>
      </c>
      <c r="D39" s="20">
        <f t="shared" si="15"/>
        <v>1172</v>
      </c>
      <c r="E39" s="64">
        <f t="shared" si="15"/>
        <v>1573402</v>
      </c>
      <c r="F39" s="20">
        <f t="shared" si="15"/>
        <v>912612</v>
      </c>
      <c r="G39" s="20">
        <f t="shared" si="15"/>
        <v>123</v>
      </c>
      <c r="H39" s="20">
        <f t="shared" si="15"/>
        <v>912735</v>
      </c>
      <c r="I39" s="12">
        <f t="shared" si="6"/>
        <v>0.58010285991755439</v>
      </c>
      <c r="J39" s="56">
        <f>SUM(J40:J44)</f>
        <v>5</v>
      </c>
      <c r="K39" s="19">
        <f>SUM(K40:K44)</f>
        <v>10</v>
      </c>
      <c r="L39" s="23"/>
      <c r="M39" s="20">
        <f>SUM(M40:M44)</f>
        <v>912728</v>
      </c>
      <c r="N39" s="20">
        <f>SUM(N40:N44)</f>
        <v>7</v>
      </c>
      <c r="O39" s="21">
        <f>SUM(O40:O44)</f>
        <v>896003</v>
      </c>
      <c r="P39" s="20">
        <f t="shared" si="1"/>
        <v>16725</v>
      </c>
      <c r="Q39" s="12">
        <f t="shared" si="2"/>
        <v>1.8324188586303917E-2</v>
      </c>
      <c r="S39" s="37"/>
    </row>
    <row r="40" spans="1:19">
      <c r="A40" s="36" t="s">
        <v>253</v>
      </c>
      <c r="B40" s="36" t="s">
        <v>252</v>
      </c>
      <c r="C40" s="60">
        <f>E40-D40</f>
        <v>404034</v>
      </c>
      <c r="D40" s="60">
        <v>371</v>
      </c>
      <c r="E40" s="63">
        <v>404405</v>
      </c>
      <c r="F40" s="60">
        <f>H40-G40</f>
        <v>245064</v>
      </c>
      <c r="G40" s="60">
        <v>39</v>
      </c>
      <c r="H40" s="1">
        <v>245103</v>
      </c>
      <c r="I40" s="4">
        <f t="shared" si="6"/>
        <v>0.60608301084309046</v>
      </c>
      <c r="J40" s="58">
        <v>1</v>
      </c>
      <c r="K40">
        <v>2</v>
      </c>
      <c r="L40" s="8" t="s">
        <v>3528</v>
      </c>
      <c r="M40" s="59">
        <f>VLOOKUP($A40,小選挙区!$A$1:$F$1300,6,FALSE)</f>
        <v>245102</v>
      </c>
      <c r="N40" s="59">
        <f t="shared" si="7"/>
        <v>1</v>
      </c>
      <c r="O40" s="3">
        <f>VLOOKUP($A40,小選挙区!$A$1:$C$1300,3,FALSE)</f>
        <v>241694</v>
      </c>
      <c r="P40" s="1">
        <f t="shared" si="1"/>
        <v>3408</v>
      </c>
      <c r="Q40" s="4">
        <f t="shared" si="2"/>
        <v>1.3904415304648678E-2</v>
      </c>
    </row>
    <row r="41" spans="1:19">
      <c r="A41" s="36" t="s">
        <v>255</v>
      </c>
      <c r="B41" s="36" t="s">
        <v>254</v>
      </c>
      <c r="C41" s="60">
        <f>E41-D41</f>
        <v>347012</v>
      </c>
      <c r="D41" s="60">
        <v>238</v>
      </c>
      <c r="E41" s="63">
        <v>347250</v>
      </c>
      <c r="F41" s="60">
        <f>H41-G41</f>
        <v>191181</v>
      </c>
      <c r="G41" s="60">
        <v>25</v>
      </c>
      <c r="H41" s="1">
        <v>191206</v>
      </c>
      <c r="I41" s="4">
        <f t="shared" si="6"/>
        <v>0.55062922966162708</v>
      </c>
      <c r="J41" s="58">
        <v>1</v>
      </c>
      <c r="K41">
        <v>2</v>
      </c>
      <c r="L41" s="8" t="s">
        <v>3528</v>
      </c>
      <c r="M41" s="59">
        <f>VLOOKUP($A41,小選挙区!$A$1:$F$1300,6,FALSE)</f>
        <v>191205</v>
      </c>
      <c r="N41" s="59">
        <f t="shared" si="7"/>
        <v>1</v>
      </c>
      <c r="O41" s="3">
        <f>VLOOKUP($A41,小選挙区!$A$1:$C$1300,3,FALSE)</f>
        <v>188139</v>
      </c>
      <c r="P41" s="1">
        <f t="shared" si="1"/>
        <v>3066</v>
      </c>
      <c r="Q41" s="4">
        <f t="shared" si="2"/>
        <v>1.6035145524437123E-2</v>
      </c>
    </row>
    <row r="42" spans="1:19">
      <c r="A42" s="36" t="s">
        <v>257</v>
      </c>
      <c r="B42" s="36" t="s">
        <v>256</v>
      </c>
      <c r="C42" s="60">
        <f>E42-D42</f>
        <v>263952</v>
      </c>
      <c r="D42" s="60">
        <v>169</v>
      </c>
      <c r="E42" s="63">
        <v>264121</v>
      </c>
      <c r="F42" s="60">
        <f>H42-G42</f>
        <v>169148</v>
      </c>
      <c r="G42" s="60">
        <v>20</v>
      </c>
      <c r="H42" s="1">
        <v>169168</v>
      </c>
      <c r="I42" s="4">
        <f t="shared" si="6"/>
        <v>0.64049431889172004</v>
      </c>
      <c r="J42" s="58">
        <v>1</v>
      </c>
      <c r="K42">
        <v>2</v>
      </c>
      <c r="L42" s="8" t="s">
        <v>3528</v>
      </c>
      <c r="M42" s="59">
        <f>VLOOKUP($A42,小選挙区!$A$1:$F$1300,6,FALSE)</f>
        <v>169167</v>
      </c>
      <c r="N42" s="59">
        <f t="shared" si="7"/>
        <v>1</v>
      </c>
      <c r="O42" s="3">
        <f>VLOOKUP($A42,小選挙区!$A$1:$C$1300,3,FALSE)</f>
        <v>166759</v>
      </c>
      <c r="P42" s="1">
        <f t="shared" si="1"/>
        <v>2408</v>
      </c>
      <c r="Q42" s="4">
        <f t="shared" si="2"/>
        <v>1.4234454710434068E-2</v>
      </c>
    </row>
    <row r="43" spans="1:19">
      <c r="A43" s="36" t="s">
        <v>259</v>
      </c>
      <c r="B43" s="36" t="s">
        <v>258</v>
      </c>
      <c r="C43" s="60">
        <f>E43-D43</f>
        <v>237170</v>
      </c>
      <c r="D43" s="60">
        <v>183</v>
      </c>
      <c r="E43" s="63">
        <v>237353</v>
      </c>
      <c r="F43" s="60">
        <f>H43-G43</f>
        <v>153497</v>
      </c>
      <c r="G43" s="60">
        <v>18</v>
      </c>
      <c r="H43" s="1">
        <v>153515</v>
      </c>
      <c r="I43" s="4">
        <f t="shared" si="6"/>
        <v>0.64677926969534827</v>
      </c>
      <c r="J43" s="58">
        <v>1</v>
      </c>
      <c r="K43">
        <v>2</v>
      </c>
      <c r="L43" s="8" t="s">
        <v>3528</v>
      </c>
      <c r="M43" s="59">
        <f>VLOOKUP($A43,小選挙区!$A$1:$F$1300,6,FALSE)</f>
        <v>153514</v>
      </c>
      <c r="N43" s="59">
        <f t="shared" si="7"/>
        <v>1</v>
      </c>
      <c r="O43" s="3">
        <f>VLOOKUP($A43,小選挙区!$A$1:$C$1300,3,FALSE)</f>
        <v>150467</v>
      </c>
      <c r="P43" s="1">
        <f t="shared" si="1"/>
        <v>3047</v>
      </c>
      <c r="Q43" s="4">
        <f t="shared" si="2"/>
        <v>1.9848352593248825E-2</v>
      </c>
    </row>
    <row r="44" spans="1:19">
      <c r="A44" s="36" t="s">
        <v>261</v>
      </c>
      <c r="B44" s="36" t="s">
        <v>260</v>
      </c>
      <c r="C44" s="60">
        <f>E44-D44</f>
        <v>320062</v>
      </c>
      <c r="D44" s="60">
        <v>211</v>
      </c>
      <c r="E44" s="63">
        <v>320273</v>
      </c>
      <c r="F44" s="60">
        <f>H44-G44</f>
        <v>153722</v>
      </c>
      <c r="G44" s="60">
        <v>21</v>
      </c>
      <c r="H44" s="1">
        <v>153743</v>
      </c>
      <c r="I44" s="4">
        <f t="shared" si="6"/>
        <v>0.48003734314163232</v>
      </c>
      <c r="J44" s="58">
        <v>1</v>
      </c>
      <c r="K44">
        <v>2</v>
      </c>
      <c r="L44" s="8" t="s">
        <v>3539</v>
      </c>
      <c r="M44" s="59">
        <f>VLOOKUP($A44,小選挙区!$A$1:$F$1300,6,FALSE)</f>
        <v>153740</v>
      </c>
      <c r="N44" s="59">
        <f t="shared" si="7"/>
        <v>3</v>
      </c>
      <c r="O44" s="3">
        <f>VLOOKUP($A44,小選挙区!$A$1:$C$1300,3,FALSE)</f>
        <v>148944</v>
      </c>
      <c r="P44" s="1">
        <f t="shared" si="1"/>
        <v>4796</v>
      </c>
      <c r="Q44" s="4">
        <f t="shared" si="2"/>
        <v>3.119552491218941E-2</v>
      </c>
    </row>
    <row r="45" spans="1:19" s="19" customFormat="1">
      <c r="A45" s="37" t="s">
        <v>50</v>
      </c>
      <c r="B45" s="37" t="s">
        <v>49</v>
      </c>
      <c r="C45" s="20">
        <f t="shared" ref="C45:H45" si="16">SUM(C46:C52)</f>
        <v>2413448</v>
      </c>
      <c r="D45" s="20">
        <f t="shared" si="16"/>
        <v>1520</v>
      </c>
      <c r="E45" s="64">
        <f t="shared" si="16"/>
        <v>2414968</v>
      </c>
      <c r="F45" s="20">
        <f t="shared" si="16"/>
        <v>1268657</v>
      </c>
      <c r="G45" s="20">
        <f t="shared" si="16"/>
        <v>278</v>
      </c>
      <c r="H45" s="20">
        <f t="shared" si="16"/>
        <v>1268935</v>
      </c>
      <c r="I45" s="12">
        <f t="shared" si="6"/>
        <v>0.52544588582540219</v>
      </c>
      <c r="J45" s="56">
        <f>SUM(J46:J52)</f>
        <v>7</v>
      </c>
      <c r="K45" s="19">
        <f>SUM(K46:K52)</f>
        <v>19</v>
      </c>
      <c r="L45" s="23"/>
      <c r="M45" s="20">
        <f>SUM(M46:M52)</f>
        <v>1268926</v>
      </c>
      <c r="N45" s="20">
        <f>SUM(N46:N52)</f>
        <v>9</v>
      </c>
      <c r="O45" s="21">
        <f>SUM(O46:O52)</f>
        <v>1243174</v>
      </c>
      <c r="P45" s="21">
        <f t="shared" si="1"/>
        <v>25752</v>
      </c>
      <c r="Q45" s="12">
        <f t="shared" si="2"/>
        <v>2.0294327644007609E-2</v>
      </c>
      <c r="S45" s="37"/>
    </row>
    <row r="46" spans="1:19">
      <c r="A46" s="36" t="s">
        <v>263</v>
      </c>
      <c r="B46" s="36" t="s">
        <v>262</v>
      </c>
      <c r="C46" s="60">
        <v>401895</v>
      </c>
      <c r="D46" s="60">
        <v>195</v>
      </c>
      <c r="E46" s="63">
        <f t="shared" ref="E46:E52" si="17">C46+D46</f>
        <v>402090</v>
      </c>
      <c r="F46" s="60">
        <v>206198</v>
      </c>
      <c r="G46" s="60">
        <v>31</v>
      </c>
      <c r="H46" s="1">
        <f t="shared" ref="H46:H52" si="18">F46+G46</f>
        <v>206229</v>
      </c>
      <c r="I46" s="4">
        <f t="shared" si="6"/>
        <v>0.51289263597702006</v>
      </c>
      <c r="J46" s="58">
        <v>1</v>
      </c>
      <c r="K46">
        <v>2</v>
      </c>
      <c r="L46" s="8" t="s">
        <v>3542</v>
      </c>
      <c r="M46" s="59">
        <f>VLOOKUP($A46,小選挙区!$A$1:$F$1300,6,FALSE)</f>
        <v>206229</v>
      </c>
      <c r="N46" s="59">
        <f t="shared" si="7"/>
        <v>0</v>
      </c>
      <c r="O46" s="3">
        <f>VLOOKUP($A46,小選挙区!$A$1:$C$1300,3,FALSE)</f>
        <v>201863</v>
      </c>
      <c r="P46" s="3">
        <f t="shared" si="1"/>
        <v>4366</v>
      </c>
      <c r="Q46" s="4">
        <f t="shared" si="2"/>
        <v>2.1170640404598772E-2</v>
      </c>
    </row>
    <row r="47" spans="1:19">
      <c r="A47" s="36" t="s">
        <v>265</v>
      </c>
      <c r="B47" s="36" t="s">
        <v>264</v>
      </c>
      <c r="C47" s="60">
        <v>355237</v>
      </c>
      <c r="D47" s="60">
        <v>153</v>
      </c>
      <c r="E47" s="63">
        <f t="shared" si="17"/>
        <v>355390</v>
      </c>
      <c r="F47" s="60">
        <v>176955</v>
      </c>
      <c r="G47" s="60">
        <v>27</v>
      </c>
      <c r="H47" s="1">
        <f t="shared" si="18"/>
        <v>176982</v>
      </c>
      <c r="I47" s="4">
        <f t="shared" si="6"/>
        <v>0.49799375334139961</v>
      </c>
      <c r="J47" s="58">
        <v>1</v>
      </c>
      <c r="K47">
        <v>2</v>
      </c>
      <c r="L47" s="8" t="s">
        <v>3532</v>
      </c>
      <c r="M47" s="59">
        <f>VLOOKUP($A47,小選挙区!$A$1:$F$1300,6,FALSE)</f>
        <v>176983</v>
      </c>
      <c r="N47" s="59">
        <f t="shared" si="7"/>
        <v>-1</v>
      </c>
      <c r="O47" s="3">
        <f>VLOOKUP($A47,小選挙区!$A$1:$C$1300,3,FALSE)</f>
        <v>171934</v>
      </c>
      <c r="P47" s="3">
        <f t="shared" si="1"/>
        <v>5049</v>
      </c>
      <c r="Q47" s="4">
        <f t="shared" si="2"/>
        <v>2.8528163721939396E-2</v>
      </c>
    </row>
    <row r="48" spans="1:19">
      <c r="A48" s="36" t="s">
        <v>267</v>
      </c>
      <c r="B48" s="36" t="s">
        <v>266</v>
      </c>
      <c r="C48" s="60">
        <v>389201</v>
      </c>
      <c r="D48" s="60">
        <v>320</v>
      </c>
      <c r="E48" s="63">
        <f t="shared" si="17"/>
        <v>389521</v>
      </c>
      <c r="F48" s="60">
        <v>208419</v>
      </c>
      <c r="G48" s="60">
        <v>66</v>
      </c>
      <c r="H48" s="1">
        <f t="shared" si="18"/>
        <v>208485</v>
      </c>
      <c r="I48" s="4">
        <f t="shared" si="6"/>
        <v>0.53523430058969867</v>
      </c>
      <c r="J48" s="58">
        <v>1</v>
      </c>
      <c r="K48">
        <v>3</v>
      </c>
      <c r="L48" s="8" t="s">
        <v>3527</v>
      </c>
      <c r="M48" s="59">
        <f>VLOOKUP($A48,小選挙区!$A$1:$F$1300,6,FALSE)</f>
        <v>208483</v>
      </c>
      <c r="N48" s="59">
        <f t="shared" si="7"/>
        <v>2</v>
      </c>
      <c r="O48" s="3">
        <f>VLOOKUP($A48,小選挙区!$A$1:$C$1300,3,FALSE)</f>
        <v>204222</v>
      </c>
      <c r="P48" s="3">
        <f t="shared" si="1"/>
        <v>4261</v>
      </c>
      <c r="Q48" s="4">
        <f t="shared" si="2"/>
        <v>2.0438117256562884E-2</v>
      </c>
    </row>
    <row r="49" spans="1:19">
      <c r="A49" s="36" t="s">
        <v>269</v>
      </c>
      <c r="B49" s="36" t="s">
        <v>268</v>
      </c>
      <c r="C49" s="60">
        <v>267994</v>
      </c>
      <c r="D49" s="60">
        <v>153</v>
      </c>
      <c r="E49" s="63">
        <f t="shared" si="17"/>
        <v>268147</v>
      </c>
      <c r="F49" s="60">
        <v>141589</v>
      </c>
      <c r="G49" s="60">
        <v>17</v>
      </c>
      <c r="H49" s="1">
        <f t="shared" si="18"/>
        <v>141606</v>
      </c>
      <c r="I49" s="4">
        <f t="shared" si="6"/>
        <v>0.52809093519599326</v>
      </c>
      <c r="J49" s="58">
        <v>1</v>
      </c>
      <c r="K49">
        <v>3</v>
      </c>
      <c r="L49" s="8" t="s">
        <v>3538</v>
      </c>
      <c r="M49" s="59">
        <f>VLOOKUP($A49,小選挙区!$A$1:$F$1300,6,FALSE)</f>
        <v>141606</v>
      </c>
      <c r="N49" s="59">
        <f t="shared" si="7"/>
        <v>0</v>
      </c>
      <c r="O49" s="3">
        <f>VLOOKUP($A49,小選挙区!$A$1:$C$1300,3,FALSE)</f>
        <v>139434</v>
      </c>
      <c r="P49" s="3">
        <f t="shared" si="1"/>
        <v>2172</v>
      </c>
      <c r="Q49" s="4">
        <f t="shared" si="2"/>
        <v>1.5338333121477903E-2</v>
      </c>
    </row>
    <row r="50" spans="1:19">
      <c r="A50" s="36" t="s">
        <v>271</v>
      </c>
      <c r="B50" s="36" t="s">
        <v>270</v>
      </c>
      <c r="C50" s="60">
        <v>241615</v>
      </c>
      <c r="D50" s="60">
        <v>140</v>
      </c>
      <c r="E50" s="63">
        <f t="shared" si="17"/>
        <v>241755</v>
      </c>
      <c r="F50" s="60">
        <v>128836</v>
      </c>
      <c r="G50" s="60">
        <v>28</v>
      </c>
      <c r="H50" s="1">
        <f t="shared" si="18"/>
        <v>128864</v>
      </c>
      <c r="I50" s="4">
        <f t="shared" si="6"/>
        <v>0.53303551115799053</v>
      </c>
      <c r="J50" s="58">
        <v>1</v>
      </c>
      <c r="K50">
        <v>4</v>
      </c>
      <c r="L50" s="8" t="s">
        <v>3543</v>
      </c>
      <c r="M50" s="59">
        <f>VLOOKUP($A50,小選挙区!$A$1:$F$1300,6,FALSE)</f>
        <v>128862</v>
      </c>
      <c r="N50" s="59">
        <f t="shared" si="7"/>
        <v>2</v>
      </c>
      <c r="O50" s="3">
        <f>VLOOKUP($A50,小選挙区!$A$1:$C$1300,3,FALSE)</f>
        <v>126560</v>
      </c>
      <c r="P50" s="3">
        <f t="shared" si="1"/>
        <v>2302</v>
      </c>
      <c r="Q50" s="4">
        <f t="shared" si="2"/>
        <v>1.7864071642532321E-2</v>
      </c>
    </row>
    <row r="51" spans="1:19">
      <c r="A51" s="36" t="s">
        <v>273</v>
      </c>
      <c r="B51" s="36" t="s">
        <v>272</v>
      </c>
      <c r="C51" s="60">
        <v>454290</v>
      </c>
      <c r="D51" s="60">
        <v>422</v>
      </c>
      <c r="E51" s="63">
        <f t="shared" si="17"/>
        <v>454712</v>
      </c>
      <c r="F51" s="60">
        <v>243749</v>
      </c>
      <c r="G51" s="60">
        <v>84</v>
      </c>
      <c r="H51" s="1">
        <f t="shared" si="18"/>
        <v>243833</v>
      </c>
      <c r="I51" s="4">
        <f t="shared" si="6"/>
        <v>0.53623612308450186</v>
      </c>
      <c r="J51" s="58">
        <v>1</v>
      </c>
      <c r="K51">
        <v>2</v>
      </c>
      <c r="L51" s="8" t="s">
        <v>3528</v>
      </c>
      <c r="M51" s="59">
        <f>VLOOKUP($A51,小選挙区!$A$1:$F$1300,6,FALSE)</f>
        <v>243829</v>
      </c>
      <c r="N51" s="59">
        <f t="shared" si="7"/>
        <v>4</v>
      </c>
      <c r="O51" s="3">
        <f>VLOOKUP($A51,小選挙区!$A$1:$C$1300,3,FALSE)</f>
        <v>239273</v>
      </c>
      <c r="P51" s="3">
        <f t="shared" si="1"/>
        <v>4556</v>
      </c>
      <c r="Q51" s="4">
        <f t="shared" si="2"/>
        <v>1.868522612158521E-2</v>
      </c>
    </row>
    <row r="52" spans="1:19">
      <c r="A52" s="36" t="s">
        <v>275</v>
      </c>
      <c r="B52" s="36" t="s">
        <v>274</v>
      </c>
      <c r="C52" s="60">
        <v>303216</v>
      </c>
      <c r="D52" s="60">
        <v>137</v>
      </c>
      <c r="E52" s="63">
        <f t="shared" si="17"/>
        <v>303353</v>
      </c>
      <c r="F52" s="60">
        <v>162911</v>
      </c>
      <c r="G52" s="60">
        <v>25</v>
      </c>
      <c r="H52" s="1">
        <f t="shared" si="18"/>
        <v>162936</v>
      </c>
      <c r="I52" s="4">
        <f t="shared" si="6"/>
        <v>0.53711682429380947</v>
      </c>
      <c r="J52" s="58">
        <v>1</v>
      </c>
      <c r="K52">
        <v>3</v>
      </c>
      <c r="L52" s="8" t="s">
        <v>3527</v>
      </c>
      <c r="M52" s="59">
        <f>VLOOKUP($A52,小選挙区!$A$1:$F$1300,6,FALSE)</f>
        <v>162934</v>
      </c>
      <c r="N52" s="59">
        <f t="shared" si="7"/>
        <v>2</v>
      </c>
      <c r="O52" s="3">
        <f>VLOOKUP($A52,小選挙区!$A$1:$C$1300,3,FALSE)</f>
        <v>159888</v>
      </c>
      <c r="P52" s="3">
        <f t="shared" si="1"/>
        <v>3046</v>
      </c>
      <c r="Q52" s="4">
        <f t="shared" si="2"/>
        <v>1.8694686191955023E-2</v>
      </c>
    </row>
    <row r="53" spans="1:19" s="19" customFormat="1">
      <c r="A53" s="37" t="s">
        <v>53</v>
      </c>
      <c r="B53" s="37" t="s">
        <v>52</v>
      </c>
      <c r="C53" s="20">
        <f t="shared" ref="C53:H53" si="19">SUM(C54:C58)</f>
        <v>1624327</v>
      </c>
      <c r="D53" s="20">
        <f t="shared" si="19"/>
        <v>961</v>
      </c>
      <c r="E53" s="64">
        <f t="shared" si="19"/>
        <v>1625288</v>
      </c>
      <c r="F53" s="20">
        <f t="shared" si="19"/>
        <v>862248</v>
      </c>
      <c r="G53" s="20">
        <f t="shared" si="19"/>
        <v>183</v>
      </c>
      <c r="H53" s="20">
        <f t="shared" si="19"/>
        <v>862431</v>
      </c>
      <c r="I53" s="12">
        <f t="shared" si="6"/>
        <v>0.53063272478477663</v>
      </c>
      <c r="J53" s="56">
        <f>SUM(J54:J58)</f>
        <v>5</v>
      </c>
      <c r="K53" s="19">
        <f>SUM(K54:K58)</f>
        <v>12</v>
      </c>
      <c r="L53" s="23"/>
      <c r="M53" s="20">
        <f>SUM(M54:M58)</f>
        <v>862419</v>
      </c>
      <c r="N53" s="20">
        <f>SUM(N54:N58)</f>
        <v>12</v>
      </c>
      <c r="O53" s="21">
        <f>SUM(O54:O58)</f>
        <v>841967</v>
      </c>
      <c r="P53" s="21">
        <f t="shared" si="1"/>
        <v>20452</v>
      </c>
      <c r="Q53" s="12">
        <f t="shared" si="2"/>
        <v>2.371469088691228E-2</v>
      </c>
      <c r="S53" s="37"/>
    </row>
    <row r="54" spans="1:19">
      <c r="A54" s="36" t="s">
        <v>277</v>
      </c>
      <c r="B54" s="36" t="s">
        <v>276</v>
      </c>
      <c r="C54" s="60">
        <v>434481</v>
      </c>
      <c r="D54" s="60">
        <v>333</v>
      </c>
      <c r="E54" s="63">
        <f>C54+D54</f>
        <v>434814</v>
      </c>
      <c r="F54" s="60">
        <v>227823</v>
      </c>
      <c r="G54" s="60">
        <v>85</v>
      </c>
      <c r="H54" s="1">
        <f>F54+G54</f>
        <v>227908</v>
      </c>
      <c r="I54" s="4">
        <f t="shared" si="6"/>
        <v>0.52415055632983298</v>
      </c>
      <c r="J54" s="58">
        <v>1</v>
      </c>
      <c r="K54">
        <v>4</v>
      </c>
      <c r="L54" s="8" t="s">
        <v>3544</v>
      </c>
      <c r="M54" s="59">
        <f>VLOOKUP($A54,小選挙区!$A$1:$F$1300,6,FALSE)</f>
        <v>227889</v>
      </c>
      <c r="N54" s="59">
        <f>H54-M54</f>
        <v>19</v>
      </c>
      <c r="O54" s="3">
        <f>VLOOKUP($A54,小選挙区!$A$1:$C$1300,3,FALSE)</f>
        <v>222898</v>
      </c>
      <c r="P54" s="3">
        <f t="shared" si="1"/>
        <v>4991</v>
      </c>
      <c r="Q54" s="4">
        <f t="shared" si="2"/>
        <v>2.1901013212572786E-2</v>
      </c>
    </row>
    <row r="55" spans="1:19">
      <c r="A55" s="36" t="s">
        <v>279</v>
      </c>
      <c r="B55" s="36" t="s">
        <v>278</v>
      </c>
      <c r="C55" s="60">
        <v>262527</v>
      </c>
      <c r="D55" s="60">
        <v>163</v>
      </c>
      <c r="E55" s="63">
        <f>C55+D55</f>
        <v>262690</v>
      </c>
      <c r="F55" s="60">
        <v>141169</v>
      </c>
      <c r="G55" s="60">
        <v>21</v>
      </c>
      <c r="H55" s="1">
        <f>F55+G55</f>
        <v>141190</v>
      </c>
      <c r="I55" s="4">
        <f t="shared" si="6"/>
        <v>0.53747763523544867</v>
      </c>
      <c r="J55" s="58">
        <v>1</v>
      </c>
      <c r="K55">
        <v>2</v>
      </c>
      <c r="L55" s="8" t="s">
        <v>3528</v>
      </c>
      <c r="M55" s="59">
        <f>VLOOKUP($A55,小選挙区!$A$1:$F$1300,6,FALSE)</f>
        <v>141205</v>
      </c>
      <c r="N55" s="59">
        <f t="shared" si="7"/>
        <v>-15</v>
      </c>
      <c r="O55" s="3">
        <f>VLOOKUP($A55,小選挙区!$A$1:$C$1300,3,FALSE)</f>
        <v>137846</v>
      </c>
      <c r="P55" s="3">
        <f t="shared" si="1"/>
        <v>3359</v>
      </c>
      <c r="Q55" s="4">
        <f t="shared" si="2"/>
        <v>2.3788109486207996E-2</v>
      </c>
    </row>
    <row r="56" spans="1:19">
      <c r="A56" s="36" t="s">
        <v>281</v>
      </c>
      <c r="B56" s="36" t="s">
        <v>280</v>
      </c>
      <c r="C56" s="60">
        <v>240884</v>
      </c>
      <c r="D56" s="60">
        <v>130</v>
      </c>
      <c r="E56" s="63">
        <f>C56+D56</f>
        <v>241014</v>
      </c>
      <c r="F56" s="60">
        <v>125475</v>
      </c>
      <c r="G56" s="60">
        <v>19</v>
      </c>
      <c r="H56" s="1">
        <f>F56+G56</f>
        <v>125494</v>
      </c>
      <c r="I56" s="4">
        <f t="shared" si="6"/>
        <v>0.52069174404806362</v>
      </c>
      <c r="J56" s="58">
        <v>1</v>
      </c>
      <c r="K56">
        <v>2</v>
      </c>
      <c r="L56" s="8" t="s">
        <v>3528</v>
      </c>
      <c r="M56" s="59">
        <f>VLOOKUP($A56,小選挙区!$A$1:$F$1300,6,FALSE)</f>
        <v>125494</v>
      </c>
      <c r="N56" s="59">
        <f t="shared" si="7"/>
        <v>0</v>
      </c>
      <c r="O56" s="3">
        <f>VLOOKUP($A56,小選挙区!$A$1:$C$1300,3,FALSE)</f>
        <v>122224</v>
      </c>
      <c r="P56" s="3">
        <f t="shared" si="1"/>
        <v>3270</v>
      </c>
      <c r="Q56" s="4">
        <f t="shared" si="2"/>
        <v>2.6057022646501029E-2</v>
      </c>
    </row>
    <row r="57" spans="1:19">
      <c r="A57" s="36" t="s">
        <v>283</v>
      </c>
      <c r="B57" s="36" t="s">
        <v>282</v>
      </c>
      <c r="C57" s="60">
        <v>402278</v>
      </c>
      <c r="D57" s="60">
        <v>178</v>
      </c>
      <c r="E57" s="63">
        <f>C57+D57</f>
        <v>402456</v>
      </c>
      <c r="F57" s="60">
        <v>222824</v>
      </c>
      <c r="G57" s="60">
        <v>34</v>
      </c>
      <c r="H57" s="1">
        <f>F57+G57</f>
        <v>222858</v>
      </c>
      <c r="I57" s="4">
        <f t="shared" si="6"/>
        <v>0.55374500566521556</v>
      </c>
      <c r="J57" s="58">
        <v>1</v>
      </c>
      <c r="K57">
        <v>2</v>
      </c>
      <c r="L57" s="8" t="s">
        <v>3528</v>
      </c>
      <c r="M57" s="59">
        <f>VLOOKUP($A57,小選挙区!$A$1:$F$1300,6,FALSE)</f>
        <v>222857</v>
      </c>
      <c r="N57" s="59">
        <f t="shared" si="7"/>
        <v>1</v>
      </c>
      <c r="O57" s="3">
        <f>VLOOKUP($A57,小選挙区!$A$1:$C$1300,3,FALSE)</f>
        <v>218906</v>
      </c>
      <c r="P57" s="3">
        <f t="shared" si="1"/>
        <v>3951</v>
      </c>
      <c r="Q57" s="4">
        <f t="shared" si="2"/>
        <v>1.7728857518498408E-2</v>
      </c>
    </row>
    <row r="58" spans="1:19">
      <c r="A58" s="36" t="s">
        <v>285</v>
      </c>
      <c r="B58" s="36" t="s">
        <v>284</v>
      </c>
      <c r="C58" s="60">
        <v>284157</v>
      </c>
      <c r="D58" s="60">
        <v>157</v>
      </c>
      <c r="E58" s="63">
        <f>C58+D58</f>
        <v>284314</v>
      </c>
      <c r="F58" s="60">
        <v>144957</v>
      </c>
      <c r="G58" s="60">
        <v>24</v>
      </c>
      <c r="H58" s="1">
        <f>F58+G58</f>
        <v>144981</v>
      </c>
      <c r="I58" s="4">
        <f t="shared" si="6"/>
        <v>0.50993268006499859</v>
      </c>
      <c r="J58" s="58">
        <v>1</v>
      </c>
      <c r="K58">
        <v>2</v>
      </c>
      <c r="L58" s="8" t="s">
        <v>3539</v>
      </c>
      <c r="M58" s="59">
        <f>VLOOKUP($A58,小選挙区!$A$1:$F$1300,6,FALSE)</f>
        <v>144974</v>
      </c>
      <c r="N58" s="59">
        <f t="shared" si="7"/>
        <v>7</v>
      </c>
      <c r="O58" s="3">
        <f>VLOOKUP($A58,小選挙区!$A$1:$C$1300,3,FALSE)</f>
        <v>140093</v>
      </c>
      <c r="P58" s="3">
        <f t="shared" si="1"/>
        <v>4881</v>
      </c>
      <c r="Q58" s="4">
        <f t="shared" si="2"/>
        <v>3.3668106005214728E-2</v>
      </c>
    </row>
    <row r="59" spans="1:19" s="19" customFormat="1">
      <c r="A59" s="37" t="s">
        <v>56</v>
      </c>
      <c r="B59" s="37" t="s">
        <v>3522</v>
      </c>
      <c r="C59" s="20">
        <f t="shared" ref="C59:H59" si="20">SUM(C60:C64)</f>
        <v>0</v>
      </c>
      <c r="D59" s="20">
        <f t="shared" si="20"/>
        <v>0</v>
      </c>
      <c r="E59" s="64">
        <f t="shared" si="20"/>
        <v>1614124</v>
      </c>
      <c r="F59" s="20">
        <f t="shared" si="20"/>
        <v>0</v>
      </c>
      <c r="G59" s="20">
        <f t="shared" si="20"/>
        <v>0</v>
      </c>
      <c r="H59" s="20">
        <f t="shared" si="20"/>
        <v>869830</v>
      </c>
      <c r="I59" s="12">
        <f t="shared" si="6"/>
        <v>0.5388867274137551</v>
      </c>
      <c r="J59" s="56">
        <f>SUM(J60:J64)</f>
        <v>5</v>
      </c>
      <c r="K59" s="19">
        <f>SUM(K60:K64)</f>
        <v>14</v>
      </c>
      <c r="L59" s="23"/>
      <c r="M59" s="20">
        <f>SUM(M60:M64)</f>
        <v>0</v>
      </c>
      <c r="N59" s="20">
        <f>SUM(N60:N64)</f>
        <v>0</v>
      </c>
      <c r="O59" s="21">
        <f>SUM(O60:O64)</f>
        <v>843720</v>
      </c>
      <c r="P59" s="21">
        <f t="shared" si="1"/>
        <v>-843720</v>
      </c>
      <c r="Q59" s="12" t="e">
        <f t="shared" si="2"/>
        <v>#DIV/0!</v>
      </c>
      <c r="S59" s="37"/>
    </row>
    <row r="60" spans="1:19">
      <c r="A60" s="36" t="s">
        <v>287</v>
      </c>
      <c r="B60" s="36" t="s">
        <v>286</v>
      </c>
      <c r="C60" s="60"/>
      <c r="D60" s="60"/>
      <c r="E60" s="63">
        <v>378869</v>
      </c>
      <c r="H60" s="1">
        <v>200699</v>
      </c>
      <c r="I60" s="4">
        <f t="shared" si="6"/>
        <v>0.52973191261359465</v>
      </c>
      <c r="J60" s="58">
        <v>1</v>
      </c>
      <c r="K60">
        <v>4</v>
      </c>
      <c r="L60" s="8" t="s">
        <v>3545</v>
      </c>
      <c r="M60" s="59">
        <f>VLOOKUP($A60,小選挙区!$A$1:$F$1300,6,FALSE)</f>
        <v>0</v>
      </c>
      <c r="N60" s="59"/>
      <c r="O60" s="3">
        <f>VLOOKUP($A60,小選挙区!$A$1:$C$1300,3,FALSE)</f>
        <v>195762</v>
      </c>
      <c r="P60" s="3">
        <f t="shared" si="1"/>
        <v>-195762</v>
      </c>
      <c r="Q60" s="4" t="e">
        <f t="shared" si="2"/>
        <v>#DIV/0!</v>
      </c>
    </row>
    <row r="61" spans="1:19">
      <c r="A61" s="36" t="s">
        <v>289</v>
      </c>
      <c r="B61" s="36" t="s">
        <v>288</v>
      </c>
      <c r="C61" s="60"/>
      <c r="D61" s="60"/>
      <c r="E61" s="63">
        <v>332971</v>
      </c>
      <c r="H61" s="1">
        <v>168686</v>
      </c>
      <c r="I61" s="4">
        <f t="shared" si="6"/>
        <v>0.50660868363911571</v>
      </c>
      <c r="J61" s="58">
        <v>1</v>
      </c>
      <c r="K61">
        <v>3</v>
      </c>
      <c r="L61" s="8" t="s">
        <v>3537</v>
      </c>
      <c r="M61" s="59">
        <f>VLOOKUP($A61,小選挙区!$A$1:$F$1300,6,FALSE)</f>
        <v>0</v>
      </c>
      <c r="N61" s="59"/>
      <c r="O61" s="3">
        <f>VLOOKUP($A61,小選挙区!$A$1:$C$1300,3,FALSE)</f>
        <v>164340</v>
      </c>
      <c r="P61" s="3">
        <f t="shared" si="1"/>
        <v>-164340</v>
      </c>
      <c r="Q61" s="4" t="e">
        <f t="shared" si="2"/>
        <v>#DIV/0!</v>
      </c>
    </row>
    <row r="62" spans="1:19">
      <c r="A62" s="36" t="s">
        <v>291</v>
      </c>
      <c r="B62" s="36" t="s">
        <v>290</v>
      </c>
      <c r="C62" s="60"/>
      <c r="D62" s="60"/>
      <c r="E62" s="63">
        <v>303475</v>
      </c>
      <c r="H62" s="1">
        <v>162711</v>
      </c>
      <c r="I62" s="4">
        <f t="shared" si="6"/>
        <v>0.53615948595436203</v>
      </c>
      <c r="J62" s="58">
        <v>1</v>
      </c>
      <c r="K62">
        <v>3</v>
      </c>
      <c r="L62" s="8" t="s">
        <v>3546</v>
      </c>
      <c r="M62" s="59">
        <f>VLOOKUP($A62,小選挙区!$A$1:$F$1300,6,FALSE)</f>
        <v>0</v>
      </c>
      <c r="N62" s="59"/>
      <c r="O62" s="3">
        <f>VLOOKUP($A62,小選挙区!$A$1:$C$1300,3,FALSE)</f>
        <v>157447</v>
      </c>
      <c r="P62" s="3">
        <f t="shared" si="1"/>
        <v>-157447</v>
      </c>
      <c r="Q62" s="4" t="e">
        <f t="shared" si="2"/>
        <v>#DIV/0!</v>
      </c>
    </row>
    <row r="63" spans="1:19">
      <c r="A63" s="36" t="s">
        <v>293</v>
      </c>
      <c r="B63" s="36" t="s">
        <v>292</v>
      </c>
      <c r="C63" s="60"/>
      <c r="D63" s="60"/>
      <c r="E63" s="63">
        <v>295511</v>
      </c>
      <c r="H63" s="1">
        <v>166628</v>
      </c>
      <c r="I63" s="4">
        <f t="shared" si="6"/>
        <v>0.56386395091891672</v>
      </c>
      <c r="J63" s="58">
        <v>1</v>
      </c>
      <c r="K63">
        <v>2</v>
      </c>
      <c r="L63" s="8" t="s">
        <v>3528</v>
      </c>
      <c r="M63" s="59">
        <f>VLOOKUP($A63,小選挙区!$A$1:$F$1300,6,FALSE)</f>
        <v>0</v>
      </c>
      <c r="N63" s="59"/>
      <c r="O63" s="3">
        <f>VLOOKUP($A63,小選挙区!$A$1:$C$1300,3,FALSE)</f>
        <v>162041</v>
      </c>
      <c r="P63" s="3">
        <f t="shared" si="1"/>
        <v>-162041</v>
      </c>
      <c r="Q63" s="4" t="e">
        <f t="shared" si="2"/>
        <v>#DIV/0!</v>
      </c>
    </row>
    <row r="64" spans="1:19">
      <c r="A64" s="36" t="s">
        <v>295</v>
      </c>
      <c r="B64" s="36" t="s">
        <v>294</v>
      </c>
      <c r="C64" s="60"/>
      <c r="D64" s="60"/>
      <c r="E64" s="63">
        <v>303298</v>
      </c>
      <c r="H64" s="1">
        <v>171106</v>
      </c>
      <c r="I64" s="4">
        <f t="shared" si="6"/>
        <v>0.56415142862795009</v>
      </c>
      <c r="J64" s="58">
        <v>1</v>
      </c>
      <c r="K64">
        <v>2</v>
      </c>
      <c r="L64" s="8" t="s">
        <v>3539</v>
      </c>
      <c r="M64" s="59">
        <f>VLOOKUP($A64,小選挙区!$A$1:$F$1300,6,FALSE)</f>
        <v>0</v>
      </c>
      <c r="N64" s="59"/>
      <c r="O64" s="3">
        <f>VLOOKUP($A64,小選挙区!$A$1:$C$1300,3,FALSE)</f>
        <v>164130</v>
      </c>
      <c r="P64" s="3">
        <f t="shared" si="1"/>
        <v>-164130</v>
      </c>
      <c r="Q64" s="4" t="e">
        <f t="shared" si="2"/>
        <v>#DIV/0!</v>
      </c>
    </row>
    <row r="65" spans="1:19" s="19" customFormat="1">
      <c r="A65" s="37" t="s">
        <v>296</v>
      </c>
      <c r="B65" s="37" t="s">
        <v>58</v>
      </c>
      <c r="C65" s="20">
        <f t="shared" ref="C65:H65" si="21">SUM(C66:C80)</f>
        <v>0</v>
      </c>
      <c r="D65" s="20">
        <f t="shared" si="21"/>
        <v>0</v>
      </c>
      <c r="E65" s="64">
        <f t="shared" si="21"/>
        <v>6148485</v>
      </c>
      <c r="F65" s="20">
        <f t="shared" si="21"/>
        <v>0</v>
      </c>
      <c r="G65" s="20">
        <f t="shared" si="21"/>
        <v>0</v>
      </c>
      <c r="H65" s="20">
        <f t="shared" si="21"/>
        <v>3318065</v>
      </c>
      <c r="I65" s="12">
        <f t="shared" si="6"/>
        <v>0.53965570380345729</v>
      </c>
      <c r="J65" s="56">
        <f>SUM(J66:J80)</f>
        <v>15</v>
      </c>
      <c r="K65" s="19">
        <f>SUM(K66:K80)</f>
        <v>44</v>
      </c>
      <c r="L65" s="23"/>
      <c r="M65" s="20">
        <f>SUM(M66:M80)</f>
        <v>3317951</v>
      </c>
      <c r="N65" s="20">
        <f>SUM(N66:N80)</f>
        <v>114</v>
      </c>
      <c r="O65" s="21">
        <f>SUM(O66:O80)</f>
        <v>3240853</v>
      </c>
      <c r="P65" s="21">
        <f t="shared" si="1"/>
        <v>77098</v>
      </c>
      <c r="Q65" s="12">
        <f t="shared" si="2"/>
        <v>2.3236630076815479E-2</v>
      </c>
      <c r="S65" s="37"/>
    </row>
    <row r="66" spans="1:19">
      <c r="A66" s="36" t="s">
        <v>298</v>
      </c>
      <c r="B66" s="36" t="s">
        <v>297</v>
      </c>
      <c r="E66" s="63">
        <v>465306</v>
      </c>
      <c r="H66" s="1">
        <v>258146</v>
      </c>
      <c r="I66" s="4">
        <f t="shared" si="6"/>
        <v>0.55478760213708833</v>
      </c>
      <c r="J66" s="58">
        <v>1</v>
      </c>
      <c r="K66">
        <v>5</v>
      </c>
      <c r="L66" s="8" t="s">
        <v>3547</v>
      </c>
      <c r="M66" s="59">
        <f>VLOOKUP($A66,小選挙区!$A$1:$F$1300,6,FALSE)</f>
        <v>258112</v>
      </c>
      <c r="N66" s="59">
        <f t="shared" ref="N66:N129" si="22">H66-M66</f>
        <v>34</v>
      </c>
      <c r="O66" s="3">
        <f>VLOOKUP($A66,小選挙区!$A$1:$C$1300,3,FALSE)</f>
        <v>253990</v>
      </c>
      <c r="P66" s="3">
        <f t="shared" ref="P66:P129" si="23">M66-O66</f>
        <v>4122</v>
      </c>
      <c r="Q66" s="4">
        <f t="shared" ref="Q66:Q129" si="24">P66/M66</f>
        <v>1.5969811554673939E-2</v>
      </c>
    </row>
    <row r="67" spans="1:19">
      <c r="A67" s="36" t="s">
        <v>300</v>
      </c>
      <c r="B67" s="36" t="s">
        <v>299</v>
      </c>
      <c r="E67" s="63">
        <v>470538</v>
      </c>
      <c r="H67" s="1">
        <v>236933</v>
      </c>
      <c r="I67" s="4">
        <f t="shared" ref="I67:I130" si="25">H67/E67</f>
        <v>0.50353637750829905</v>
      </c>
      <c r="J67" s="58">
        <v>1</v>
      </c>
      <c r="K67">
        <v>3</v>
      </c>
      <c r="L67" s="8" t="s">
        <v>3538</v>
      </c>
      <c r="M67" s="59">
        <f>VLOOKUP($A67,小選挙区!$A$1:$F$1300,6,FALSE)</f>
        <v>236931</v>
      </c>
      <c r="N67" s="59">
        <f t="shared" si="22"/>
        <v>2</v>
      </c>
      <c r="O67" s="3">
        <f>VLOOKUP($A67,小選挙区!$A$1:$C$1300,3,FALSE)</f>
        <v>230290</v>
      </c>
      <c r="P67" s="3">
        <f t="shared" si="23"/>
        <v>6641</v>
      </c>
      <c r="Q67" s="4">
        <f t="shared" si="24"/>
        <v>2.8029257463143279E-2</v>
      </c>
    </row>
    <row r="68" spans="1:19">
      <c r="A68" s="36" t="s">
        <v>302</v>
      </c>
      <c r="B68" s="36" t="s">
        <v>301</v>
      </c>
      <c r="E68" s="63">
        <v>462607</v>
      </c>
      <c r="H68" s="1">
        <v>239998</v>
      </c>
      <c r="I68" s="4">
        <f t="shared" si="25"/>
        <v>0.51879457076957336</v>
      </c>
      <c r="J68" s="58">
        <v>1</v>
      </c>
      <c r="K68">
        <v>3</v>
      </c>
      <c r="L68" s="8" t="s">
        <v>3546</v>
      </c>
      <c r="M68" s="59">
        <f>VLOOKUP($A68,小選挙区!$A$1:$F$1300,6,FALSE)</f>
        <v>239994</v>
      </c>
      <c r="N68" s="59">
        <f t="shared" si="22"/>
        <v>4</v>
      </c>
      <c r="O68" s="3">
        <f>VLOOKUP($A68,小選挙区!$A$1:$C$1300,3,FALSE)</f>
        <v>233997</v>
      </c>
      <c r="P68" s="3">
        <f t="shared" si="23"/>
        <v>5997</v>
      </c>
      <c r="Q68" s="4">
        <f t="shared" si="24"/>
        <v>2.4988124703117578E-2</v>
      </c>
    </row>
    <row r="69" spans="1:19">
      <c r="A69" s="36" t="s">
        <v>304</v>
      </c>
      <c r="B69" s="36" t="s">
        <v>303</v>
      </c>
      <c r="E69" s="63">
        <v>386796</v>
      </c>
      <c r="H69" s="1">
        <v>210760</v>
      </c>
      <c r="I69" s="4">
        <f t="shared" si="25"/>
        <v>0.54488671030724201</v>
      </c>
      <c r="J69" s="58">
        <v>1</v>
      </c>
      <c r="K69">
        <v>5</v>
      </c>
      <c r="L69" s="8" t="s">
        <v>3548</v>
      </c>
      <c r="M69" s="59">
        <f>VLOOKUP($A69,小選挙区!$A$1:$F$1300,6,FALSE)</f>
        <v>210756</v>
      </c>
      <c r="N69" s="59">
        <f t="shared" si="22"/>
        <v>4</v>
      </c>
      <c r="O69" s="3">
        <f>VLOOKUP($A69,小選挙区!$A$1:$C$1300,3,FALSE)</f>
        <v>204986</v>
      </c>
      <c r="P69" s="3">
        <f t="shared" si="23"/>
        <v>5770</v>
      </c>
      <c r="Q69" s="4">
        <f t="shared" si="24"/>
        <v>2.7377631004574011E-2</v>
      </c>
    </row>
    <row r="70" spans="1:19">
      <c r="A70" s="36" t="s">
        <v>306</v>
      </c>
      <c r="B70" s="36" t="s">
        <v>305</v>
      </c>
      <c r="E70" s="63">
        <v>397522</v>
      </c>
      <c r="H70" s="1">
        <v>224915</v>
      </c>
      <c r="I70" s="4">
        <f t="shared" si="25"/>
        <v>0.56579258506447438</v>
      </c>
      <c r="J70" s="58">
        <v>1</v>
      </c>
      <c r="K70">
        <v>2</v>
      </c>
      <c r="L70" s="8" t="s">
        <v>3528</v>
      </c>
      <c r="M70" s="59">
        <f>VLOOKUP($A70,小選挙区!$A$1:$F$1300,6,FALSE)</f>
        <v>224903</v>
      </c>
      <c r="N70" s="59">
        <f t="shared" si="22"/>
        <v>12</v>
      </c>
      <c r="O70" s="3">
        <f>VLOOKUP($A70,小選挙区!$A$1:$C$1300,3,FALSE)</f>
        <v>221147</v>
      </c>
      <c r="P70" s="3">
        <f t="shared" si="23"/>
        <v>3756</v>
      </c>
      <c r="Q70" s="4">
        <f t="shared" si="24"/>
        <v>1.6700533118722292E-2</v>
      </c>
    </row>
    <row r="71" spans="1:19">
      <c r="A71" s="36" t="s">
        <v>308</v>
      </c>
      <c r="B71" s="36" t="s">
        <v>307</v>
      </c>
      <c r="E71" s="63">
        <v>443180</v>
      </c>
      <c r="H71" s="1">
        <v>245177</v>
      </c>
      <c r="I71" s="4">
        <f t="shared" si="25"/>
        <v>0.55322216706530081</v>
      </c>
      <c r="J71" s="58">
        <v>1</v>
      </c>
      <c r="K71">
        <v>2</v>
      </c>
      <c r="L71" s="8" t="s">
        <v>3528</v>
      </c>
      <c r="M71" s="59">
        <f>VLOOKUP($A71,小選挙区!$A$1:$F$1300,6,FALSE)</f>
        <v>245174</v>
      </c>
      <c r="N71" s="59">
        <f t="shared" si="22"/>
        <v>3</v>
      </c>
      <c r="O71" s="3">
        <f>VLOOKUP($A71,小選挙区!$A$1:$C$1300,3,FALSE)</f>
        <v>239714</v>
      </c>
      <c r="P71" s="3">
        <f t="shared" si="23"/>
        <v>5460</v>
      </c>
      <c r="Q71" s="4">
        <f t="shared" si="24"/>
        <v>2.2269898113176763E-2</v>
      </c>
    </row>
    <row r="72" spans="1:19">
      <c r="A72" s="36" t="s">
        <v>310</v>
      </c>
      <c r="B72" s="36" t="s">
        <v>309</v>
      </c>
      <c r="E72" s="63">
        <v>436985</v>
      </c>
      <c r="H72" s="1">
        <v>229991</v>
      </c>
      <c r="I72" s="4">
        <f t="shared" si="25"/>
        <v>0.52631326018055535</v>
      </c>
      <c r="J72" s="58">
        <v>1</v>
      </c>
      <c r="K72">
        <v>3</v>
      </c>
      <c r="L72" s="8" t="s">
        <v>3527</v>
      </c>
      <c r="M72" s="59">
        <f>VLOOKUP($A72,小選挙区!$A$1:$F$1300,6,FALSE)</f>
        <v>229987</v>
      </c>
      <c r="N72" s="59">
        <f t="shared" si="22"/>
        <v>4</v>
      </c>
      <c r="O72" s="3">
        <f>VLOOKUP($A72,小選挙区!$A$1:$C$1300,3,FALSE)</f>
        <v>223852</v>
      </c>
      <c r="P72" s="3">
        <f t="shared" si="23"/>
        <v>6135</v>
      </c>
      <c r="Q72" s="4">
        <f t="shared" si="24"/>
        <v>2.6675420784653046E-2</v>
      </c>
    </row>
    <row r="73" spans="1:19">
      <c r="A73" s="36" t="s">
        <v>312</v>
      </c>
      <c r="B73" s="36" t="s">
        <v>311</v>
      </c>
      <c r="E73" s="63">
        <v>365768</v>
      </c>
      <c r="H73" s="1">
        <v>207359</v>
      </c>
      <c r="I73" s="4">
        <f t="shared" si="25"/>
        <v>0.56691400013123072</v>
      </c>
      <c r="J73" s="58">
        <v>1</v>
      </c>
      <c r="K73">
        <v>2</v>
      </c>
      <c r="L73" s="8" t="s">
        <v>3542</v>
      </c>
      <c r="M73" s="59">
        <f>VLOOKUP($A73,小選挙区!$A$1:$F$1300,6,FALSE)</f>
        <v>207352</v>
      </c>
      <c r="N73" s="59">
        <f t="shared" si="22"/>
        <v>7</v>
      </c>
      <c r="O73" s="3">
        <f>VLOOKUP($A73,小選挙区!$A$1:$C$1300,3,FALSE)</f>
        <v>202752</v>
      </c>
      <c r="P73" s="3">
        <f t="shared" si="23"/>
        <v>4600</v>
      </c>
      <c r="Q73" s="4">
        <f t="shared" si="24"/>
        <v>2.2184497858713684E-2</v>
      </c>
    </row>
    <row r="74" spans="1:19">
      <c r="A74" s="36" t="s">
        <v>314</v>
      </c>
      <c r="B74" s="36" t="s">
        <v>313</v>
      </c>
      <c r="E74" s="63">
        <v>404689</v>
      </c>
      <c r="H74" s="1">
        <v>224373</v>
      </c>
      <c r="I74" s="4">
        <f t="shared" si="25"/>
        <v>0.55443315731339371</v>
      </c>
      <c r="J74" s="58">
        <v>1</v>
      </c>
      <c r="K74">
        <v>3</v>
      </c>
      <c r="L74" s="8" t="s">
        <v>3531</v>
      </c>
      <c r="M74" s="59">
        <f>VLOOKUP($A74,小選挙区!$A$1:$F$1300,6,FALSE)</f>
        <v>224367</v>
      </c>
      <c r="N74" s="59">
        <f t="shared" si="22"/>
        <v>6</v>
      </c>
      <c r="O74" s="3">
        <f>VLOOKUP($A74,小選挙区!$A$1:$C$1300,3,FALSE)</f>
        <v>219222</v>
      </c>
      <c r="P74" s="3">
        <f t="shared" si="23"/>
        <v>5145</v>
      </c>
      <c r="Q74" s="4">
        <f t="shared" si="24"/>
        <v>2.2931179718942624E-2</v>
      </c>
    </row>
    <row r="75" spans="1:19">
      <c r="A75" s="36" t="s">
        <v>316</v>
      </c>
      <c r="B75" s="36" t="s">
        <v>315</v>
      </c>
      <c r="E75" s="63">
        <v>328163</v>
      </c>
      <c r="H75" s="1">
        <v>190956</v>
      </c>
      <c r="I75" s="4">
        <f t="shared" si="25"/>
        <v>0.58189375401858223</v>
      </c>
      <c r="J75" s="58">
        <v>1</v>
      </c>
      <c r="K75">
        <v>2</v>
      </c>
      <c r="L75" s="8" t="s">
        <v>3528</v>
      </c>
      <c r="M75" s="59">
        <f>VLOOKUP($A75,小選挙区!$A$1:$F$1300,6,FALSE)</f>
        <v>190952</v>
      </c>
      <c r="N75" s="59">
        <f t="shared" si="22"/>
        <v>4</v>
      </c>
      <c r="O75" s="3">
        <f>VLOOKUP($A75,小選挙区!$A$1:$C$1300,3,FALSE)</f>
        <v>186367</v>
      </c>
      <c r="P75" s="3">
        <f t="shared" si="23"/>
        <v>4585</v>
      </c>
      <c r="Q75" s="4">
        <f t="shared" si="24"/>
        <v>2.4011269847919896E-2</v>
      </c>
    </row>
    <row r="76" spans="1:19">
      <c r="A76" s="36" t="s">
        <v>318</v>
      </c>
      <c r="B76" s="36" t="s">
        <v>317</v>
      </c>
      <c r="E76" s="63">
        <v>351863</v>
      </c>
      <c r="H76" s="1">
        <v>186030</v>
      </c>
      <c r="I76" s="4">
        <f t="shared" si="25"/>
        <v>0.52870009066028545</v>
      </c>
      <c r="J76" s="58">
        <v>1</v>
      </c>
      <c r="K76">
        <v>3</v>
      </c>
      <c r="L76" s="8" t="s">
        <v>3531</v>
      </c>
      <c r="M76" s="59">
        <f>VLOOKUP($A76,小選挙区!$A$1:$F$1300,6,FALSE)</f>
        <v>186030</v>
      </c>
      <c r="N76" s="59">
        <f t="shared" si="22"/>
        <v>0</v>
      </c>
      <c r="O76" s="3">
        <f>VLOOKUP($A76,小選挙区!$A$1:$C$1300,3,FALSE)</f>
        <v>180523</v>
      </c>
      <c r="P76" s="3">
        <f t="shared" si="23"/>
        <v>5507</v>
      </c>
      <c r="Q76" s="4">
        <f t="shared" si="24"/>
        <v>2.960275224426168E-2</v>
      </c>
    </row>
    <row r="77" spans="1:19">
      <c r="A77" s="36" t="s">
        <v>320</v>
      </c>
      <c r="B77" s="36" t="s">
        <v>319</v>
      </c>
      <c r="E77" s="63">
        <v>369482</v>
      </c>
      <c r="H77" s="1">
        <v>205122</v>
      </c>
      <c r="I77" s="4">
        <f t="shared" si="25"/>
        <v>0.55516100919665912</v>
      </c>
      <c r="J77" s="58">
        <v>1</v>
      </c>
      <c r="K77">
        <v>2</v>
      </c>
      <c r="L77" s="8" t="s">
        <v>3528</v>
      </c>
      <c r="M77" s="59">
        <f>VLOOKUP($A77,小選挙区!$A$1:$F$1300,6,FALSE)</f>
        <v>205103</v>
      </c>
      <c r="N77" s="59">
        <f t="shared" si="22"/>
        <v>19</v>
      </c>
      <c r="O77" s="3">
        <f>VLOOKUP($A77,小選挙区!$A$1:$C$1300,3,FALSE)</f>
        <v>201120</v>
      </c>
      <c r="P77" s="3">
        <f t="shared" si="23"/>
        <v>3983</v>
      </c>
      <c r="Q77" s="4">
        <f t="shared" si="24"/>
        <v>1.9419511172435313E-2</v>
      </c>
    </row>
    <row r="78" spans="1:19">
      <c r="A78" s="36" t="s">
        <v>322</v>
      </c>
      <c r="B78" s="36" t="s">
        <v>321</v>
      </c>
      <c r="E78" s="63">
        <v>400359</v>
      </c>
      <c r="H78" s="1">
        <v>209915</v>
      </c>
      <c r="I78" s="4">
        <f t="shared" si="25"/>
        <v>0.52431692555931053</v>
      </c>
      <c r="J78" s="58">
        <v>1</v>
      </c>
      <c r="K78">
        <v>3</v>
      </c>
      <c r="L78" s="8" t="s">
        <v>3531</v>
      </c>
      <c r="M78" s="59">
        <f>VLOOKUP($A78,小選挙区!$A$1:$F$1300,6,FALSE)</f>
        <v>209909</v>
      </c>
      <c r="N78" s="59">
        <f t="shared" si="22"/>
        <v>6</v>
      </c>
      <c r="O78" s="3">
        <f>VLOOKUP($A78,小選挙区!$A$1:$C$1300,3,FALSE)</f>
        <v>204694</v>
      </c>
      <c r="P78" s="3">
        <f t="shared" si="23"/>
        <v>5215</v>
      </c>
      <c r="Q78" s="4">
        <f t="shared" si="24"/>
        <v>2.4844099109614166E-2</v>
      </c>
    </row>
    <row r="79" spans="1:19">
      <c r="A79" s="36" t="s">
        <v>324</v>
      </c>
      <c r="B79" s="36" t="s">
        <v>323</v>
      </c>
      <c r="E79" s="63">
        <v>442310</v>
      </c>
      <c r="H79" s="1">
        <v>221492</v>
      </c>
      <c r="I79" s="4">
        <f t="shared" si="25"/>
        <v>0.50076190906830054</v>
      </c>
      <c r="J79" s="58">
        <v>1</v>
      </c>
      <c r="K79">
        <v>3</v>
      </c>
      <c r="L79" s="8" t="s">
        <v>3549</v>
      </c>
      <c r="M79" s="59">
        <f>VLOOKUP($A79,小選挙区!$A$1:$F$1300,6,FALSE)</f>
        <v>221486</v>
      </c>
      <c r="N79" s="59">
        <f t="shared" si="22"/>
        <v>6</v>
      </c>
      <c r="O79" s="3">
        <f>VLOOKUP($A79,小選挙区!$A$1:$C$1300,3,FALSE)</f>
        <v>215784</v>
      </c>
      <c r="P79" s="3">
        <f t="shared" si="23"/>
        <v>5702</v>
      </c>
      <c r="Q79" s="4">
        <f t="shared" si="24"/>
        <v>2.5744290835538138E-2</v>
      </c>
    </row>
    <row r="80" spans="1:19">
      <c r="A80" s="36" t="s">
        <v>326</v>
      </c>
      <c r="B80" s="36" t="s">
        <v>325</v>
      </c>
      <c r="E80" s="63">
        <v>422917</v>
      </c>
      <c r="H80" s="1">
        <v>226898</v>
      </c>
      <c r="I80" s="4">
        <f t="shared" si="25"/>
        <v>0.53650716334410775</v>
      </c>
      <c r="J80" s="58">
        <v>1</v>
      </c>
      <c r="K80">
        <v>3</v>
      </c>
      <c r="L80" s="8" t="s">
        <v>3527</v>
      </c>
      <c r="M80" s="59">
        <f>VLOOKUP($A80,小選挙区!$A$1:$F$1300,6,FALSE)</f>
        <v>226895</v>
      </c>
      <c r="N80" s="59">
        <f t="shared" si="22"/>
        <v>3</v>
      </c>
      <c r="O80" s="3">
        <f>VLOOKUP($A80,小選挙区!$A$1:$C$1300,3,FALSE)</f>
        <v>222415</v>
      </c>
      <c r="P80" s="3">
        <f t="shared" si="23"/>
        <v>4480</v>
      </c>
      <c r="Q80" s="4">
        <f t="shared" si="24"/>
        <v>1.9744815883999206E-2</v>
      </c>
    </row>
    <row r="81" spans="1:19" s="19" customFormat="1">
      <c r="A81" s="37" t="s">
        <v>67</v>
      </c>
      <c r="B81" s="37" t="s">
        <v>66</v>
      </c>
      <c r="C81" s="20">
        <f t="shared" ref="C81:H81" si="26">SUM(C82:C94)</f>
        <v>0</v>
      </c>
      <c r="D81" s="20">
        <f t="shared" si="26"/>
        <v>0</v>
      </c>
      <c r="E81" s="64">
        <f t="shared" si="26"/>
        <v>5265989</v>
      </c>
      <c r="F81" s="20">
        <f t="shared" si="26"/>
        <v>0</v>
      </c>
      <c r="G81" s="20">
        <f t="shared" si="26"/>
        <v>0</v>
      </c>
      <c r="H81" s="20">
        <f t="shared" si="26"/>
        <v>2824876</v>
      </c>
      <c r="I81" s="12">
        <f t="shared" si="25"/>
        <v>0.53643788469744236</v>
      </c>
      <c r="J81" s="56">
        <f>SUM(J82:J94)</f>
        <v>13</v>
      </c>
      <c r="K81" s="19">
        <f>SUM(K82:K94)</f>
        <v>39</v>
      </c>
      <c r="L81" s="23"/>
      <c r="M81" s="20">
        <f>SUM(M82:M94)</f>
        <v>2824829</v>
      </c>
      <c r="N81" s="20">
        <f>SUM(N82:N94)</f>
        <v>47</v>
      </c>
      <c r="O81" s="76">
        <f>SUM(O82:O94)</f>
        <v>2747162.9980000001</v>
      </c>
      <c r="P81" s="76">
        <f t="shared" si="23"/>
        <v>77666.001999999862</v>
      </c>
      <c r="Q81" s="12">
        <f t="shared" si="24"/>
        <v>2.7494054330368268E-2</v>
      </c>
      <c r="S81" s="37"/>
    </row>
    <row r="82" spans="1:19">
      <c r="A82" s="36" t="s">
        <v>328</v>
      </c>
      <c r="B82" s="36" t="s">
        <v>327</v>
      </c>
      <c r="E82" s="63">
        <v>430513</v>
      </c>
      <c r="H82" s="1">
        <v>234690</v>
      </c>
      <c r="I82" s="4">
        <f t="shared" si="25"/>
        <v>0.54514033257996852</v>
      </c>
      <c r="J82" s="58">
        <v>1</v>
      </c>
      <c r="K82">
        <v>2</v>
      </c>
      <c r="L82" s="8" t="s">
        <v>3528</v>
      </c>
      <c r="M82" s="59">
        <f>VLOOKUP($A82,小選挙区!$A$1:$F$1300,6,FALSE)</f>
        <v>234687</v>
      </c>
      <c r="N82" s="59">
        <f t="shared" si="22"/>
        <v>3</v>
      </c>
      <c r="O82" s="75">
        <f>VLOOKUP($A82,小選挙区!$A$1:$C$1300,3,FALSE)</f>
        <v>228451</v>
      </c>
      <c r="P82" s="75">
        <f t="shared" si="23"/>
        <v>6236</v>
      </c>
      <c r="Q82" s="4">
        <f t="shared" si="24"/>
        <v>2.6571561270969418E-2</v>
      </c>
    </row>
    <row r="83" spans="1:19">
      <c r="A83" s="36" t="s">
        <v>330</v>
      </c>
      <c r="B83" s="36" t="s">
        <v>329</v>
      </c>
      <c r="E83" s="63">
        <v>460509</v>
      </c>
      <c r="H83" s="1">
        <v>251675</v>
      </c>
      <c r="I83" s="4">
        <f t="shared" si="25"/>
        <v>0.54651483467206941</v>
      </c>
      <c r="J83" s="58">
        <v>1</v>
      </c>
      <c r="K83">
        <v>3</v>
      </c>
      <c r="L83" s="8" t="s">
        <v>3531</v>
      </c>
      <c r="M83" s="59">
        <f>VLOOKUP($A83,小選挙区!$A$1:$F$1300,6,FALSE)</f>
        <v>251669</v>
      </c>
      <c r="N83" s="59">
        <f t="shared" si="22"/>
        <v>6</v>
      </c>
      <c r="O83" s="75">
        <f>VLOOKUP($A83,小選挙区!$A$1:$C$1300,3,FALSE)</f>
        <v>246652</v>
      </c>
      <c r="P83" s="75">
        <f t="shared" si="23"/>
        <v>5017</v>
      </c>
      <c r="Q83" s="4">
        <f t="shared" si="24"/>
        <v>1.993491451072639E-2</v>
      </c>
    </row>
    <row r="84" spans="1:19">
      <c r="A84" s="36" t="s">
        <v>332</v>
      </c>
      <c r="B84" s="36" t="s">
        <v>331</v>
      </c>
      <c r="E84" s="63">
        <v>336241</v>
      </c>
      <c r="H84" s="1">
        <v>176042</v>
      </c>
      <c r="I84" s="4">
        <f t="shared" si="25"/>
        <v>0.5235589948875955</v>
      </c>
      <c r="J84" s="58">
        <v>1</v>
      </c>
      <c r="K84">
        <v>2</v>
      </c>
      <c r="L84" s="8" t="s">
        <v>3528</v>
      </c>
      <c r="M84" s="59">
        <f>VLOOKUP($A84,小選挙区!$A$1:$F$1300,6,FALSE)</f>
        <v>176041</v>
      </c>
      <c r="N84" s="59">
        <f t="shared" si="22"/>
        <v>1</v>
      </c>
      <c r="O84" s="75">
        <f>VLOOKUP($A84,小選挙区!$A$1:$C$1300,3,FALSE)</f>
        <v>172127</v>
      </c>
      <c r="P84" s="75">
        <f t="shared" si="23"/>
        <v>3914</v>
      </c>
      <c r="Q84" s="4">
        <f t="shared" si="24"/>
        <v>2.2233456978771989E-2</v>
      </c>
    </row>
    <row r="85" spans="1:19">
      <c r="A85" s="36" t="s">
        <v>334</v>
      </c>
      <c r="B85" s="36" t="s">
        <v>333</v>
      </c>
      <c r="E85" s="63">
        <v>463083</v>
      </c>
      <c r="H85" s="1">
        <v>244013</v>
      </c>
      <c r="I85" s="4">
        <f t="shared" si="25"/>
        <v>0.52693145721177415</v>
      </c>
      <c r="J85" s="58">
        <v>1</v>
      </c>
      <c r="K85">
        <v>2</v>
      </c>
      <c r="L85" s="8" t="s">
        <v>3528</v>
      </c>
      <c r="M85" s="59">
        <f>VLOOKUP($A85,小選挙区!$A$1:$F$1300,6,FALSE)</f>
        <v>244009</v>
      </c>
      <c r="N85" s="59">
        <f t="shared" si="22"/>
        <v>4</v>
      </c>
      <c r="O85" s="75">
        <f>VLOOKUP($A85,小選挙区!$A$1:$C$1300,3,FALSE)</f>
        <v>239225</v>
      </c>
      <c r="P85" s="75">
        <f t="shared" si="23"/>
        <v>4784</v>
      </c>
      <c r="Q85" s="4">
        <f t="shared" si="24"/>
        <v>1.96058342110332E-2</v>
      </c>
    </row>
    <row r="86" spans="1:19">
      <c r="A86" s="36" t="s">
        <v>336</v>
      </c>
      <c r="B86" s="36" t="s">
        <v>335</v>
      </c>
      <c r="E86" s="63">
        <v>450365</v>
      </c>
      <c r="H86" s="1">
        <v>243522</v>
      </c>
      <c r="I86" s="4">
        <f t="shared" si="25"/>
        <v>0.54072141485239755</v>
      </c>
      <c r="J86" s="58">
        <v>1</v>
      </c>
      <c r="K86">
        <v>4</v>
      </c>
      <c r="L86" s="8" t="s">
        <v>3550</v>
      </c>
      <c r="M86" s="59">
        <f>VLOOKUP($A86,小選挙区!$A$1:$F$1300,6,FALSE)</f>
        <v>243516</v>
      </c>
      <c r="N86" s="59">
        <f t="shared" si="22"/>
        <v>6</v>
      </c>
      <c r="O86" s="75">
        <f>VLOOKUP($A86,小選挙区!$A$1:$C$1300,3,FALSE)</f>
        <v>238420.99800000002</v>
      </c>
      <c r="P86" s="75">
        <f t="shared" si="23"/>
        <v>5095.0019999999786</v>
      </c>
      <c r="Q86" s="4">
        <f t="shared" si="24"/>
        <v>2.0922658059429271E-2</v>
      </c>
    </row>
    <row r="87" spans="1:19">
      <c r="A87" s="36" t="s">
        <v>338</v>
      </c>
      <c r="B87" s="36" t="s">
        <v>337</v>
      </c>
      <c r="E87" s="63">
        <v>369609</v>
      </c>
      <c r="H87" s="1">
        <v>195874</v>
      </c>
      <c r="I87" s="4">
        <f t="shared" si="25"/>
        <v>0.52994921660457406</v>
      </c>
      <c r="J87" s="58">
        <v>1</v>
      </c>
      <c r="K87">
        <v>4</v>
      </c>
      <c r="L87" s="8" t="s">
        <v>3545</v>
      </c>
      <c r="M87" s="59">
        <f>VLOOKUP($A87,小選挙区!$A$1:$F$1300,6,FALSE)</f>
        <v>195869</v>
      </c>
      <c r="N87" s="59">
        <f t="shared" si="22"/>
        <v>5</v>
      </c>
      <c r="O87" s="75">
        <f>VLOOKUP($A87,小選挙区!$A$1:$C$1300,3,FALSE)</f>
        <v>190120</v>
      </c>
      <c r="P87" s="75">
        <f t="shared" si="23"/>
        <v>5749</v>
      </c>
      <c r="Q87" s="4">
        <f t="shared" si="24"/>
        <v>2.935125007019998E-2</v>
      </c>
    </row>
    <row r="88" spans="1:19">
      <c r="A88" s="36" t="s">
        <v>340</v>
      </c>
      <c r="B88" s="36" t="s">
        <v>339</v>
      </c>
      <c r="E88" s="63">
        <v>434040</v>
      </c>
      <c r="H88" s="1">
        <v>236715</v>
      </c>
      <c r="I88" s="4">
        <f t="shared" si="25"/>
        <v>0.54537600221177773</v>
      </c>
      <c r="J88" s="58">
        <v>1</v>
      </c>
      <c r="K88">
        <v>4</v>
      </c>
      <c r="L88" s="8" t="s">
        <v>3551</v>
      </c>
      <c r="M88" s="59">
        <f>VLOOKUP($A88,小選挙区!$A$1:$F$1300,6,FALSE)</f>
        <v>236711</v>
      </c>
      <c r="N88" s="59">
        <f t="shared" si="22"/>
        <v>4</v>
      </c>
      <c r="O88" s="75">
        <f>VLOOKUP($A88,小選挙区!$A$1:$C$1300,3,FALSE)</f>
        <v>231939</v>
      </c>
      <c r="P88" s="75">
        <f t="shared" si="23"/>
        <v>4772</v>
      </c>
      <c r="Q88" s="4">
        <f t="shared" si="24"/>
        <v>2.0159603905183957E-2</v>
      </c>
    </row>
    <row r="89" spans="1:19">
      <c r="A89" s="36" t="s">
        <v>342</v>
      </c>
      <c r="B89" s="36" t="s">
        <v>341</v>
      </c>
      <c r="E89" s="63">
        <v>423866</v>
      </c>
      <c r="H89" s="1">
        <v>238059</v>
      </c>
      <c r="I89" s="4">
        <f t="shared" si="25"/>
        <v>0.56163740427399222</v>
      </c>
      <c r="J89" s="58">
        <v>1</v>
      </c>
      <c r="K89">
        <v>3</v>
      </c>
      <c r="L89" s="8" t="s">
        <v>3552</v>
      </c>
      <c r="M89" s="59">
        <f>VLOOKUP($A89,小選挙区!$A$1:$F$1300,6,FALSE)</f>
        <v>238057</v>
      </c>
      <c r="N89" s="59">
        <f t="shared" si="22"/>
        <v>2</v>
      </c>
      <c r="O89" s="75">
        <f>VLOOKUP($A89,小選挙区!$A$1:$C$1300,3,FALSE)</f>
        <v>226526</v>
      </c>
      <c r="P89" s="75">
        <f t="shared" si="23"/>
        <v>11531</v>
      </c>
      <c r="Q89" s="4">
        <f t="shared" si="24"/>
        <v>4.8437979139449798E-2</v>
      </c>
    </row>
    <row r="90" spans="1:19">
      <c r="A90" s="36" t="s">
        <v>344</v>
      </c>
      <c r="B90" s="36" t="s">
        <v>343</v>
      </c>
      <c r="E90" s="63">
        <v>407331</v>
      </c>
      <c r="H90" s="1">
        <v>215942</v>
      </c>
      <c r="I90" s="4">
        <f t="shared" si="25"/>
        <v>0.53013887968261686</v>
      </c>
      <c r="J90" s="58">
        <v>1</v>
      </c>
      <c r="K90">
        <v>2</v>
      </c>
      <c r="L90" s="8" t="s">
        <v>3528</v>
      </c>
      <c r="M90" s="59">
        <f>VLOOKUP($A90,小選挙区!$A$1:$F$1300,6,FALSE)</f>
        <v>215931</v>
      </c>
      <c r="N90" s="59">
        <f t="shared" si="22"/>
        <v>11</v>
      </c>
      <c r="O90" s="75">
        <f>VLOOKUP($A90,小選挙区!$A$1:$C$1300,3,FALSE)</f>
        <v>210063</v>
      </c>
      <c r="P90" s="75">
        <f t="shared" si="23"/>
        <v>5868</v>
      </c>
      <c r="Q90" s="4">
        <f t="shared" si="24"/>
        <v>2.7175347680509051E-2</v>
      </c>
    </row>
    <row r="91" spans="1:19">
      <c r="A91" s="36" t="s">
        <v>346</v>
      </c>
      <c r="B91" s="36" t="s">
        <v>345</v>
      </c>
      <c r="E91" s="63">
        <v>341141</v>
      </c>
      <c r="H91" s="1">
        <v>181770</v>
      </c>
      <c r="I91" s="4">
        <f t="shared" si="25"/>
        <v>0.53282953382912046</v>
      </c>
      <c r="J91" s="58">
        <v>1</v>
      </c>
      <c r="K91">
        <v>4</v>
      </c>
      <c r="L91" s="8" t="s">
        <v>3553</v>
      </c>
      <c r="M91" s="59">
        <f>VLOOKUP($A91,小選挙区!$A$1:$F$1300,6,FALSE)</f>
        <v>181768</v>
      </c>
      <c r="N91" s="59">
        <f t="shared" si="22"/>
        <v>2</v>
      </c>
      <c r="O91" s="75">
        <f>VLOOKUP($A91,小選挙区!$A$1:$C$1300,3,FALSE)</f>
        <v>177238</v>
      </c>
      <c r="P91" s="75">
        <f t="shared" si="23"/>
        <v>4530</v>
      </c>
      <c r="Q91" s="4">
        <f t="shared" si="24"/>
        <v>2.4921878438449011E-2</v>
      </c>
    </row>
    <row r="92" spans="1:19">
      <c r="A92" s="36" t="s">
        <v>348</v>
      </c>
      <c r="B92" s="36" t="s">
        <v>347</v>
      </c>
      <c r="E92" s="63">
        <v>351570</v>
      </c>
      <c r="H92" s="1">
        <v>180631</v>
      </c>
      <c r="I92" s="4">
        <f t="shared" si="25"/>
        <v>0.51378388372159167</v>
      </c>
      <c r="J92" s="58">
        <v>1</v>
      </c>
      <c r="K92">
        <v>3</v>
      </c>
      <c r="L92" s="8" t="s">
        <v>3554</v>
      </c>
      <c r="M92" s="59">
        <f>VLOOKUP($A92,小選挙区!$A$1:$F$1300,6,FALSE)</f>
        <v>180631</v>
      </c>
      <c r="N92" s="59">
        <f t="shared" si="22"/>
        <v>0</v>
      </c>
      <c r="O92" s="75">
        <f>VLOOKUP($A92,小選挙区!$A$1:$C$1300,3,FALSE)</f>
        <v>171527</v>
      </c>
      <c r="P92" s="75">
        <f t="shared" si="23"/>
        <v>9104</v>
      </c>
      <c r="Q92" s="4">
        <f t="shared" si="24"/>
        <v>5.0401093942900169E-2</v>
      </c>
    </row>
    <row r="93" spans="1:19">
      <c r="A93" s="36" t="s">
        <v>350</v>
      </c>
      <c r="B93" s="36" t="s">
        <v>349</v>
      </c>
      <c r="E93" s="63">
        <v>380864</v>
      </c>
      <c r="H93" s="1">
        <v>198805</v>
      </c>
      <c r="I93" s="4">
        <f t="shared" si="25"/>
        <v>0.521984225340279</v>
      </c>
      <c r="J93" s="58">
        <v>1</v>
      </c>
      <c r="K93">
        <v>3</v>
      </c>
      <c r="L93" s="8" t="s">
        <v>3531</v>
      </c>
      <c r="M93" s="59">
        <f>VLOOKUP($A93,小選挙区!$A$1:$F$1300,6,FALSE)</f>
        <v>198804</v>
      </c>
      <c r="N93" s="59">
        <f t="shared" si="22"/>
        <v>1</v>
      </c>
      <c r="O93" s="75">
        <f>VLOOKUP($A93,小選挙区!$A$1:$C$1300,3,FALSE)</f>
        <v>192487</v>
      </c>
      <c r="P93" s="75">
        <f t="shared" si="23"/>
        <v>6317</v>
      </c>
      <c r="Q93" s="4">
        <f t="shared" si="24"/>
        <v>3.1775014587231643E-2</v>
      </c>
    </row>
    <row r="94" spans="1:19">
      <c r="A94" s="36" t="s">
        <v>352</v>
      </c>
      <c r="B94" s="36" t="s">
        <v>351</v>
      </c>
      <c r="E94" s="63">
        <v>416857</v>
      </c>
      <c r="H94" s="1">
        <v>227138</v>
      </c>
      <c r="I94" s="4">
        <f t="shared" si="25"/>
        <v>0.54488229776638031</v>
      </c>
      <c r="J94" s="58">
        <v>1</v>
      </c>
      <c r="K94">
        <v>3</v>
      </c>
      <c r="L94" s="8" t="s">
        <v>3527</v>
      </c>
      <c r="M94" s="59">
        <f>VLOOKUP($A94,小選挙区!$A$1:$F$1300,6,FALSE)</f>
        <v>227136</v>
      </c>
      <c r="N94" s="59">
        <f t="shared" si="22"/>
        <v>2</v>
      </c>
      <c r="O94" s="75">
        <f>VLOOKUP($A94,小選挙区!$A$1:$C$1300,3,FALSE)</f>
        <v>222387</v>
      </c>
      <c r="P94" s="75">
        <f t="shared" si="23"/>
        <v>4749</v>
      </c>
      <c r="Q94" s="4">
        <f t="shared" si="24"/>
        <v>2.0908178360101438E-2</v>
      </c>
    </row>
    <row r="95" spans="1:19" s="19" customFormat="1">
      <c r="A95" s="37" t="s">
        <v>62</v>
      </c>
      <c r="B95" s="37" t="s">
        <v>61</v>
      </c>
      <c r="C95" s="20">
        <f t="shared" ref="C95:H95" si="27">SUM(C96:C120)</f>
        <v>0</v>
      </c>
      <c r="D95" s="20">
        <f t="shared" si="27"/>
        <v>0</v>
      </c>
      <c r="E95" s="64">
        <f t="shared" si="27"/>
        <v>11486835</v>
      </c>
      <c r="F95" s="20">
        <f t="shared" si="27"/>
        <v>0</v>
      </c>
      <c r="G95" s="20">
        <f t="shared" si="27"/>
        <v>0</v>
      </c>
      <c r="H95" s="20">
        <f t="shared" si="27"/>
        <v>6571541</v>
      </c>
      <c r="I95" s="12">
        <f t="shared" si="25"/>
        <v>0.57209327025242374</v>
      </c>
      <c r="J95" s="56">
        <f>SUM(J96:J120)</f>
        <v>25</v>
      </c>
      <c r="K95" s="19">
        <f>SUM(K96:K120)</f>
        <v>96</v>
      </c>
      <c r="L95" s="23"/>
      <c r="M95" s="20">
        <f>SUM(M96:M120)</f>
        <v>6571293</v>
      </c>
      <c r="N95" s="20">
        <f>SUM(N96:N120)</f>
        <v>248</v>
      </c>
      <c r="O95" s="76">
        <f>SUM(O96:O120)</f>
        <v>6366477.9959999993</v>
      </c>
      <c r="P95" s="76">
        <f t="shared" si="23"/>
        <v>204815.00400000066</v>
      </c>
      <c r="Q95" s="12">
        <f t="shared" si="24"/>
        <v>3.1168143621050019E-2</v>
      </c>
      <c r="S95" s="37"/>
    </row>
    <row r="96" spans="1:19">
      <c r="A96" s="36" t="s">
        <v>354</v>
      </c>
      <c r="B96" s="36" t="s">
        <v>353</v>
      </c>
      <c r="E96" s="63">
        <v>462609</v>
      </c>
      <c r="H96" s="1">
        <v>260310</v>
      </c>
      <c r="I96" s="4">
        <f t="shared" si="25"/>
        <v>0.5626998177726763</v>
      </c>
      <c r="J96" s="58">
        <v>1</v>
      </c>
      <c r="K96">
        <v>4</v>
      </c>
      <c r="L96" s="8" t="s">
        <v>3536</v>
      </c>
      <c r="M96" s="59">
        <f>VLOOKUP($A96,小選挙区!$A$1:$F$1300,6,FALSE)</f>
        <v>260304</v>
      </c>
      <c r="N96" s="59">
        <f t="shared" si="22"/>
        <v>6</v>
      </c>
      <c r="O96" s="75">
        <f>VLOOKUP($A96,小選挙区!$A$1:$C$1300,3,FALSE)</f>
        <v>254121</v>
      </c>
      <c r="P96" s="75">
        <f t="shared" si="23"/>
        <v>6183</v>
      </c>
      <c r="Q96" s="4">
        <f t="shared" si="24"/>
        <v>2.3752996496404204E-2</v>
      </c>
    </row>
    <row r="97" spans="1:17">
      <c r="A97" s="36" t="s">
        <v>356</v>
      </c>
      <c r="B97" s="36" t="s">
        <v>355</v>
      </c>
      <c r="E97" s="63">
        <v>463165</v>
      </c>
      <c r="H97" s="1">
        <v>281720</v>
      </c>
      <c r="I97" s="4">
        <f t="shared" si="25"/>
        <v>0.60824975980482121</v>
      </c>
      <c r="J97" s="58">
        <v>1</v>
      </c>
      <c r="K97">
        <v>5</v>
      </c>
      <c r="L97" s="8" t="s">
        <v>3555</v>
      </c>
      <c r="M97" s="59">
        <f>VLOOKUP($A97,小選挙区!$A$1:$F$1300,6,FALSE)</f>
        <v>281704</v>
      </c>
      <c r="N97" s="59">
        <f t="shared" si="22"/>
        <v>16</v>
      </c>
      <c r="O97" s="75">
        <f>VLOOKUP($A97,小選挙区!$A$1:$C$1300,3,FALSE)</f>
        <v>274603</v>
      </c>
      <c r="P97" s="75">
        <f t="shared" si="23"/>
        <v>7101</v>
      </c>
      <c r="Q97" s="4">
        <f t="shared" si="24"/>
        <v>2.5207309800357822E-2</v>
      </c>
    </row>
    <row r="98" spans="1:17">
      <c r="A98" s="36" t="s">
        <v>358</v>
      </c>
      <c r="B98" s="36" t="s">
        <v>357</v>
      </c>
      <c r="E98" s="63">
        <v>470083</v>
      </c>
      <c r="H98" s="1">
        <v>281438</v>
      </c>
      <c r="I98" s="4">
        <f t="shared" si="25"/>
        <v>0.5986985277068092</v>
      </c>
      <c r="J98" s="58">
        <v>1</v>
      </c>
      <c r="K98">
        <v>3</v>
      </c>
      <c r="L98" s="8" t="s">
        <v>3531</v>
      </c>
      <c r="M98" s="59">
        <f>VLOOKUP($A98,小選挙区!$A$1:$F$1300,6,FALSE)</f>
        <v>281368</v>
      </c>
      <c r="N98" s="59">
        <f t="shared" si="22"/>
        <v>70</v>
      </c>
      <c r="O98" s="75">
        <f>VLOOKUP($A98,小選挙区!$A$1:$C$1300,3,FALSE)</f>
        <v>272362</v>
      </c>
      <c r="P98" s="75">
        <f t="shared" si="23"/>
        <v>9006</v>
      </c>
      <c r="Q98" s="4">
        <f t="shared" si="24"/>
        <v>3.2007904239288051E-2</v>
      </c>
    </row>
    <row r="99" spans="1:17">
      <c r="A99" s="36" t="s">
        <v>360</v>
      </c>
      <c r="B99" s="36" t="s">
        <v>359</v>
      </c>
      <c r="E99" s="63">
        <v>474029</v>
      </c>
      <c r="H99" s="1">
        <v>258030</v>
      </c>
      <c r="I99" s="4">
        <f t="shared" si="25"/>
        <v>0.54433378548569811</v>
      </c>
      <c r="J99" s="58">
        <v>1</v>
      </c>
      <c r="K99">
        <v>3</v>
      </c>
      <c r="L99" s="8" t="s">
        <v>3538</v>
      </c>
      <c r="M99" s="59">
        <f>VLOOKUP($A99,小選挙区!$A$1:$F$1300,6,FALSE)</f>
        <v>258015</v>
      </c>
      <c r="N99" s="59">
        <f t="shared" si="22"/>
        <v>15</v>
      </c>
      <c r="O99" s="75">
        <f>VLOOKUP($A99,小選挙区!$A$1:$C$1300,3,FALSE)</f>
        <v>249885</v>
      </c>
      <c r="P99" s="75">
        <f t="shared" si="23"/>
        <v>8130</v>
      </c>
      <c r="Q99" s="4">
        <f t="shared" si="24"/>
        <v>3.1509795942096387E-2</v>
      </c>
    </row>
    <row r="100" spans="1:17">
      <c r="A100" s="36" t="s">
        <v>362</v>
      </c>
      <c r="B100" s="36" t="s">
        <v>361</v>
      </c>
      <c r="E100" s="63">
        <v>464694</v>
      </c>
      <c r="H100" s="1">
        <v>278946</v>
      </c>
      <c r="I100" s="4">
        <f t="shared" si="25"/>
        <v>0.60027889320714278</v>
      </c>
      <c r="J100" s="58">
        <v>1</v>
      </c>
      <c r="K100">
        <v>3</v>
      </c>
      <c r="L100" s="8" t="s">
        <v>3527</v>
      </c>
      <c r="M100" s="59">
        <f>VLOOKUP($A100,小選挙区!$A$1:$F$1300,6,FALSE)</f>
        <v>278935</v>
      </c>
      <c r="N100" s="59">
        <f t="shared" si="22"/>
        <v>11</v>
      </c>
      <c r="O100" s="75">
        <f>VLOOKUP($A100,小選挙区!$A$1:$C$1300,3,FALSE)</f>
        <v>271451</v>
      </c>
      <c r="P100" s="75">
        <f t="shared" si="23"/>
        <v>7484</v>
      </c>
      <c r="Q100" s="4">
        <f t="shared" si="24"/>
        <v>2.6830623621990787E-2</v>
      </c>
    </row>
    <row r="101" spans="1:17">
      <c r="A101" s="36" t="s">
        <v>364</v>
      </c>
      <c r="B101" s="36" t="s">
        <v>363</v>
      </c>
      <c r="E101" s="63">
        <v>467339</v>
      </c>
      <c r="H101" s="1">
        <v>282071</v>
      </c>
      <c r="I101" s="4">
        <f t="shared" si="25"/>
        <v>0.60356828768838033</v>
      </c>
      <c r="J101" s="58">
        <v>1</v>
      </c>
      <c r="K101">
        <v>3</v>
      </c>
      <c r="L101" s="8" t="s">
        <v>3527</v>
      </c>
      <c r="M101" s="59">
        <f>VLOOKUP($A101,小選挙区!$A$1:$F$1300,6,FALSE)</f>
        <v>282072</v>
      </c>
      <c r="N101" s="59">
        <f t="shared" si="22"/>
        <v>-1</v>
      </c>
      <c r="O101" s="75">
        <f>VLOOKUP($A101,小選挙区!$A$1:$C$1300,3,FALSE)</f>
        <v>274845</v>
      </c>
      <c r="P101" s="75">
        <f t="shared" si="23"/>
        <v>7227</v>
      </c>
      <c r="Q101" s="4">
        <f t="shared" si="24"/>
        <v>2.562111801242236E-2</v>
      </c>
    </row>
    <row r="102" spans="1:17">
      <c r="A102" s="36" t="s">
        <v>366</v>
      </c>
      <c r="B102" s="36" t="s">
        <v>365</v>
      </c>
      <c r="E102" s="63">
        <v>459575</v>
      </c>
      <c r="H102" s="1">
        <v>259517</v>
      </c>
      <c r="I102" s="4">
        <f t="shared" si="25"/>
        <v>0.56468911494315399</v>
      </c>
      <c r="J102" s="58">
        <v>1</v>
      </c>
      <c r="K102">
        <v>5</v>
      </c>
      <c r="L102" s="8" t="s">
        <v>3556</v>
      </c>
      <c r="M102" s="59">
        <f>VLOOKUP($A102,小選挙区!$A$1:$F$1300,6,FALSE)</f>
        <v>259509</v>
      </c>
      <c r="N102" s="59">
        <f t="shared" si="22"/>
        <v>8</v>
      </c>
      <c r="O102" s="75">
        <f>VLOOKUP($A102,小選挙区!$A$1:$C$1300,3,FALSE)</f>
        <v>252896</v>
      </c>
      <c r="P102" s="75">
        <f t="shared" si="23"/>
        <v>6613</v>
      </c>
      <c r="Q102" s="4">
        <f t="shared" si="24"/>
        <v>2.5482738556273577E-2</v>
      </c>
    </row>
    <row r="103" spans="1:17">
      <c r="A103" s="36" t="s">
        <v>368</v>
      </c>
      <c r="B103" s="36" t="s">
        <v>367</v>
      </c>
      <c r="E103" s="63">
        <v>476188</v>
      </c>
      <c r="H103" s="1">
        <v>290634</v>
      </c>
      <c r="I103" s="4">
        <f t="shared" si="25"/>
        <v>0.61033457373978339</v>
      </c>
      <c r="J103" s="58">
        <v>1</v>
      </c>
      <c r="K103">
        <v>3</v>
      </c>
      <c r="L103" s="8" t="s">
        <v>3527</v>
      </c>
      <c r="M103" s="59">
        <f>VLOOKUP($A103,小選挙区!$A$1:$F$1300,6,FALSE)</f>
        <v>290628</v>
      </c>
      <c r="N103" s="59">
        <f t="shared" si="22"/>
        <v>6</v>
      </c>
      <c r="O103" s="75">
        <f>VLOOKUP($A103,小選挙区!$A$1:$C$1300,3,FALSE)</f>
        <v>283485</v>
      </c>
      <c r="P103" s="75">
        <f t="shared" si="23"/>
        <v>7143</v>
      </c>
      <c r="Q103" s="4">
        <f t="shared" si="24"/>
        <v>2.4577810809694869E-2</v>
      </c>
    </row>
    <row r="104" spans="1:17">
      <c r="A104" s="36" t="s">
        <v>370</v>
      </c>
      <c r="B104" s="36" t="s">
        <v>369</v>
      </c>
      <c r="E104" s="63">
        <v>478743</v>
      </c>
      <c r="H104" s="1">
        <v>276290</v>
      </c>
      <c r="I104" s="4">
        <f t="shared" si="25"/>
        <v>0.57711548785047506</v>
      </c>
      <c r="J104" s="58">
        <v>1</v>
      </c>
      <c r="K104">
        <v>4</v>
      </c>
      <c r="L104" s="8" t="s">
        <v>3557</v>
      </c>
      <c r="M104" s="59">
        <f>VLOOKUP($A104,小選挙区!$A$1:$F$1300,6,FALSE)</f>
        <v>276285</v>
      </c>
      <c r="N104" s="59">
        <f t="shared" si="22"/>
        <v>5</v>
      </c>
      <c r="O104" s="75">
        <f>VLOOKUP($A104,小選挙区!$A$1:$C$1300,3,FALSE)</f>
        <v>267706</v>
      </c>
      <c r="P104" s="75">
        <f t="shared" si="23"/>
        <v>8579</v>
      </c>
      <c r="Q104" s="4">
        <f t="shared" si="24"/>
        <v>3.1051269522413449E-2</v>
      </c>
    </row>
    <row r="105" spans="1:17">
      <c r="A105" s="36" t="s">
        <v>372</v>
      </c>
      <c r="B105" s="36" t="s">
        <v>371</v>
      </c>
      <c r="E105" s="63">
        <v>479088</v>
      </c>
      <c r="H105" s="1">
        <v>270684</v>
      </c>
      <c r="I105" s="4">
        <f t="shared" si="25"/>
        <v>0.56499849714457473</v>
      </c>
      <c r="J105" s="58">
        <v>1</v>
      </c>
      <c r="K105">
        <v>5</v>
      </c>
      <c r="L105" s="8" t="s">
        <v>3558</v>
      </c>
      <c r="M105" s="59">
        <f>VLOOKUP($A105,小選挙区!$A$1:$F$1300,6,FALSE)</f>
        <v>270661</v>
      </c>
      <c r="N105" s="59">
        <f t="shared" si="22"/>
        <v>23</v>
      </c>
      <c r="O105" s="75">
        <f>VLOOKUP($A105,小選挙区!$A$1:$C$1300,3,FALSE)</f>
        <v>262852.99599999998</v>
      </c>
      <c r="P105" s="75">
        <f t="shared" si="23"/>
        <v>7808.0040000000154</v>
      </c>
      <c r="Q105" s="4">
        <f t="shared" si="24"/>
        <v>2.884790937741313E-2</v>
      </c>
    </row>
    <row r="106" spans="1:17">
      <c r="A106" s="36" t="s">
        <v>374</v>
      </c>
      <c r="B106" s="36" t="s">
        <v>373</v>
      </c>
      <c r="E106" s="63">
        <v>462626</v>
      </c>
      <c r="H106" s="1">
        <v>254315</v>
      </c>
      <c r="I106" s="4">
        <f t="shared" si="25"/>
        <v>0.54972050857496124</v>
      </c>
      <c r="J106" s="58">
        <v>1</v>
      </c>
      <c r="K106">
        <v>4</v>
      </c>
      <c r="L106" s="8" t="s">
        <v>3529</v>
      </c>
      <c r="M106" s="59">
        <f>VLOOKUP($A106,小選挙区!$A$1:$F$1300,6,FALSE)</f>
        <v>254308</v>
      </c>
      <c r="N106" s="59">
        <f t="shared" si="22"/>
        <v>7</v>
      </c>
      <c r="O106" s="75">
        <f>VLOOKUP($A106,小選挙区!$A$1:$C$1300,3,FALSE)</f>
        <v>245043</v>
      </c>
      <c r="P106" s="75">
        <f t="shared" si="23"/>
        <v>9265</v>
      </c>
      <c r="Q106" s="4">
        <f t="shared" si="24"/>
        <v>3.6432200324016548E-2</v>
      </c>
    </row>
    <row r="107" spans="1:17">
      <c r="A107" s="36" t="s">
        <v>376</v>
      </c>
      <c r="B107" s="36" t="s">
        <v>375</v>
      </c>
      <c r="E107" s="63">
        <v>462732</v>
      </c>
      <c r="H107" s="1">
        <v>265821</v>
      </c>
      <c r="I107" s="4">
        <f t="shared" si="25"/>
        <v>0.57445994657814892</v>
      </c>
      <c r="J107" s="58">
        <v>1</v>
      </c>
      <c r="K107">
        <v>3</v>
      </c>
      <c r="L107" s="8" t="s">
        <v>3559</v>
      </c>
      <c r="M107" s="59">
        <f>VLOOKUP($A107,小選挙区!$A$1:$F$1300,6,FALSE)</f>
        <v>265810</v>
      </c>
      <c r="N107" s="59">
        <f t="shared" si="22"/>
        <v>11</v>
      </c>
      <c r="O107" s="75">
        <f>VLOOKUP($A107,小選挙区!$A$1:$C$1300,3,FALSE)</f>
        <v>253291</v>
      </c>
      <c r="P107" s="75">
        <f t="shared" si="23"/>
        <v>12519</v>
      </c>
      <c r="Q107" s="4">
        <f t="shared" si="24"/>
        <v>4.7097550882209099E-2</v>
      </c>
    </row>
    <row r="108" spans="1:17">
      <c r="A108" s="36" t="s">
        <v>378</v>
      </c>
      <c r="B108" s="36" t="s">
        <v>377</v>
      </c>
      <c r="E108" s="63">
        <v>480247</v>
      </c>
      <c r="H108" s="1">
        <v>244353</v>
      </c>
      <c r="I108" s="4">
        <f t="shared" si="25"/>
        <v>0.50880692643577163</v>
      </c>
      <c r="J108" s="58">
        <v>1</v>
      </c>
      <c r="K108">
        <v>5</v>
      </c>
      <c r="L108" s="8" t="s">
        <v>3560</v>
      </c>
      <c r="M108" s="59">
        <f>VLOOKUP($A108,小選挙区!$A$1:$F$1300,6,FALSE)</f>
        <v>244345</v>
      </c>
      <c r="N108" s="59">
        <f t="shared" si="22"/>
        <v>8</v>
      </c>
      <c r="O108" s="75">
        <f>VLOOKUP($A108,小選挙区!$A$1:$C$1300,3,FALSE)</f>
        <v>234562</v>
      </c>
      <c r="P108" s="75">
        <f t="shared" si="23"/>
        <v>9783</v>
      </c>
      <c r="Q108" s="4">
        <f t="shared" si="24"/>
        <v>4.0037651681024779E-2</v>
      </c>
    </row>
    <row r="109" spans="1:17">
      <c r="A109" s="36" t="s">
        <v>380</v>
      </c>
      <c r="B109" s="36" t="s">
        <v>379</v>
      </c>
      <c r="E109" s="63">
        <v>465702</v>
      </c>
      <c r="H109" s="1">
        <v>260611</v>
      </c>
      <c r="I109" s="4">
        <f t="shared" si="25"/>
        <v>0.55960893446882343</v>
      </c>
      <c r="J109" s="58">
        <v>1</v>
      </c>
      <c r="K109">
        <v>6</v>
      </c>
      <c r="L109" s="8" t="s">
        <v>3561</v>
      </c>
      <c r="M109" s="59">
        <f>VLOOKUP($A109,小選挙区!$A$1:$F$1300,6,FALSE)</f>
        <v>260608</v>
      </c>
      <c r="N109" s="59">
        <f t="shared" si="22"/>
        <v>3</v>
      </c>
      <c r="O109" s="75">
        <f>VLOOKUP($A109,小選挙区!$A$1:$C$1300,3,FALSE)</f>
        <v>251111</v>
      </c>
      <c r="P109" s="75">
        <f t="shared" si="23"/>
        <v>9497</v>
      </c>
      <c r="Q109" s="4">
        <f t="shared" si="24"/>
        <v>3.6441705550098229E-2</v>
      </c>
    </row>
    <row r="110" spans="1:17">
      <c r="A110" s="36" t="s">
        <v>382</v>
      </c>
      <c r="B110" s="36" t="s">
        <v>381</v>
      </c>
      <c r="E110" s="63">
        <v>424125</v>
      </c>
      <c r="H110" s="1">
        <v>249103</v>
      </c>
      <c r="I110" s="4">
        <f t="shared" si="25"/>
        <v>0.58733392278219865</v>
      </c>
      <c r="J110" s="58">
        <v>1</v>
      </c>
      <c r="K110">
        <v>7</v>
      </c>
      <c r="L110" s="8" t="s">
        <v>3562</v>
      </c>
      <c r="M110" s="59">
        <f>VLOOKUP($A110,小選挙区!$A$1:$F$1300,6,FALSE)</f>
        <v>249091</v>
      </c>
      <c r="N110" s="59">
        <f t="shared" si="22"/>
        <v>12</v>
      </c>
      <c r="O110" s="75">
        <f>VLOOKUP($A110,小選挙区!$A$1:$C$1300,3,FALSE)</f>
        <v>238320</v>
      </c>
      <c r="P110" s="75">
        <f t="shared" si="23"/>
        <v>10771</v>
      </c>
      <c r="Q110" s="4">
        <f t="shared" si="24"/>
        <v>4.3241225094443399E-2</v>
      </c>
    </row>
    <row r="111" spans="1:17">
      <c r="A111" s="36" t="s">
        <v>384</v>
      </c>
      <c r="B111" s="36" t="s">
        <v>383</v>
      </c>
      <c r="E111" s="63">
        <v>465115</v>
      </c>
      <c r="H111" s="1">
        <v>239908</v>
      </c>
      <c r="I111" s="4">
        <f t="shared" si="25"/>
        <v>0.51580361845995082</v>
      </c>
      <c r="J111" s="58">
        <v>1</v>
      </c>
      <c r="K111">
        <v>5</v>
      </c>
      <c r="L111" s="8" t="s">
        <v>3563</v>
      </c>
      <c r="M111" s="59">
        <f>VLOOKUP($A111,小選挙区!$A$1:$F$1300,6,FALSE)</f>
        <v>239901</v>
      </c>
      <c r="N111" s="59">
        <f t="shared" si="22"/>
        <v>7</v>
      </c>
      <c r="O111" s="75">
        <f>VLOOKUP($A111,小選挙区!$A$1:$C$1300,3,FALSE)</f>
        <v>229528</v>
      </c>
      <c r="P111" s="75">
        <f t="shared" si="23"/>
        <v>10373</v>
      </c>
      <c r="Q111" s="4">
        <f t="shared" si="24"/>
        <v>4.3238669284413153E-2</v>
      </c>
    </row>
    <row r="112" spans="1:17">
      <c r="A112" s="36" t="s">
        <v>386</v>
      </c>
      <c r="B112" s="36" t="s">
        <v>385</v>
      </c>
      <c r="E112" s="63">
        <v>475912</v>
      </c>
      <c r="H112" s="1">
        <v>252512</v>
      </c>
      <c r="I112" s="4">
        <f t="shared" si="25"/>
        <v>0.5305854863924423</v>
      </c>
      <c r="J112" s="58">
        <v>1</v>
      </c>
      <c r="K112">
        <v>4</v>
      </c>
      <c r="L112" s="8" t="s">
        <v>3564</v>
      </c>
      <c r="M112" s="59">
        <f>VLOOKUP($A112,小選挙区!$A$1:$F$1300,6,FALSE)</f>
        <v>252509</v>
      </c>
      <c r="N112" s="59">
        <f t="shared" si="22"/>
        <v>3</v>
      </c>
      <c r="O112" s="75">
        <f>VLOOKUP($A112,小選挙区!$A$1:$C$1300,3,FALSE)</f>
        <v>238056</v>
      </c>
      <c r="P112" s="75">
        <f t="shared" si="23"/>
        <v>14453</v>
      </c>
      <c r="Q112" s="4">
        <f t="shared" si="24"/>
        <v>5.723756380960679E-2</v>
      </c>
    </row>
    <row r="113" spans="1:19">
      <c r="A113" s="36" t="s">
        <v>388</v>
      </c>
      <c r="B113" s="36" t="s">
        <v>387</v>
      </c>
      <c r="E113" s="63">
        <v>444924</v>
      </c>
      <c r="H113" s="1">
        <v>266326</v>
      </c>
      <c r="I113" s="4">
        <f t="shared" si="25"/>
        <v>0.59858762395375387</v>
      </c>
      <c r="J113" s="58">
        <v>1</v>
      </c>
      <c r="K113">
        <v>3</v>
      </c>
      <c r="L113" s="8" t="s">
        <v>3552</v>
      </c>
      <c r="M113" s="59">
        <f>VLOOKUP($A113,小選挙区!$A$1:$F$1300,6,FALSE)</f>
        <v>266322</v>
      </c>
      <c r="N113" s="59">
        <f t="shared" si="22"/>
        <v>4</v>
      </c>
      <c r="O113" s="75">
        <f>VLOOKUP($A113,小選挙区!$A$1:$C$1300,3,FALSE)</f>
        <v>259123</v>
      </c>
      <c r="P113" s="75">
        <f t="shared" si="23"/>
        <v>7199</v>
      </c>
      <c r="Q113" s="4">
        <f t="shared" si="24"/>
        <v>2.7031187810244741E-2</v>
      </c>
    </row>
    <row r="114" spans="1:19">
      <c r="A114" s="36" t="s">
        <v>390</v>
      </c>
      <c r="B114" s="36" t="s">
        <v>389</v>
      </c>
      <c r="E114" s="63">
        <v>439147</v>
      </c>
      <c r="H114" s="1">
        <v>263486</v>
      </c>
      <c r="I114" s="4">
        <f t="shared" si="25"/>
        <v>0.59999499028799008</v>
      </c>
      <c r="J114" s="58">
        <v>1</v>
      </c>
      <c r="K114">
        <v>3</v>
      </c>
      <c r="L114" s="8" t="s">
        <v>3527</v>
      </c>
      <c r="M114" s="59">
        <f>VLOOKUP($A114,小選挙区!$A$1:$F$1300,6,FALSE)</f>
        <v>263484</v>
      </c>
      <c r="N114" s="59">
        <f t="shared" si="22"/>
        <v>2</v>
      </c>
      <c r="O114" s="75">
        <f>VLOOKUP($A114,小選挙区!$A$1:$C$1300,3,FALSE)</f>
        <v>258580</v>
      </c>
      <c r="P114" s="75">
        <f t="shared" si="23"/>
        <v>4904</v>
      </c>
      <c r="Q114" s="4">
        <f t="shared" si="24"/>
        <v>1.8612135841265504E-2</v>
      </c>
    </row>
    <row r="115" spans="1:19">
      <c r="A115" s="36" t="s">
        <v>392</v>
      </c>
      <c r="B115" s="36" t="s">
        <v>391</v>
      </c>
      <c r="E115" s="63">
        <v>418245</v>
      </c>
      <c r="H115" s="1">
        <v>237441</v>
      </c>
      <c r="I115" s="4">
        <f t="shared" si="25"/>
        <v>0.56770792238998669</v>
      </c>
      <c r="J115" s="58">
        <v>1</v>
      </c>
      <c r="K115">
        <v>3</v>
      </c>
      <c r="L115" s="8" t="s">
        <v>3538</v>
      </c>
      <c r="M115" s="59">
        <f>VLOOKUP($A115,小選挙区!$A$1:$F$1300,6,FALSE)</f>
        <v>237431</v>
      </c>
      <c r="N115" s="59">
        <f t="shared" si="22"/>
        <v>10</v>
      </c>
      <c r="O115" s="75">
        <f>VLOOKUP($A115,小選挙区!$A$1:$C$1300,3,FALSE)</f>
        <v>231226</v>
      </c>
      <c r="P115" s="75">
        <f t="shared" si="23"/>
        <v>6205</v>
      </c>
      <c r="Q115" s="4">
        <f t="shared" si="24"/>
        <v>2.6133908377591806E-2</v>
      </c>
    </row>
    <row r="116" spans="1:19">
      <c r="A116" s="36" t="s">
        <v>394</v>
      </c>
      <c r="B116" s="36" t="s">
        <v>393</v>
      </c>
      <c r="E116" s="63">
        <v>438466</v>
      </c>
      <c r="H116" s="1">
        <v>253070</v>
      </c>
      <c r="I116" s="4">
        <f t="shared" si="25"/>
        <v>0.5771713200111297</v>
      </c>
      <c r="J116" s="58">
        <v>1</v>
      </c>
      <c r="K116">
        <v>3</v>
      </c>
      <c r="L116" s="8" t="s">
        <v>3527</v>
      </c>
      <c r="M116" s="59">
        <f>VLOOKUP($A116,小選挙区!$A$1:$F$1300,6,FALSE)</f>
        <v>253064</v>
      </c>
      <c r="N116" s="59">
        <f t="shared" si="22"/>
        <v>6</v>
      </c>
      <c r="O116" s="75">
        <f>VLOOKUP($A116,小選挙区!$A$1:$C$1300,3,FALSE)</f>
        <v>247050</v>
      </c>
      <c r="P116" s="75">
        <f t="shared" si="23"/>
        <v>6014</v>
      </c>
      <c r="Q116" s="4">
        <f t="shared" si="24"/>
        <v>2.3764739354471594E-2</v>
      </c>
    </row>
    <row r="117" spans="1:19">
      <c r="A117" s="36" t="s">
        <v>396</v>
      </c>
      <c r="B117" s="36" t="s">
        <v>395</v>
      </c>
      <c r="E117" s="63">
        <v>478721</v>
      </c>
      <c r="H117" s="1">
        <v>287274</v>
      </c>
      <c r="I117" s="4">
        <f t="shared" si="25"/>
        <v>0.600086480434324</v>
      </c>
      <c r="J117" s="58">
        <v>1</v>
      </c>
      <c r="K117">
        <v>4</v>
      </c>
      <c r="L117" s="8" t="s">
        <v>3565</v>
      </c>
      <c r="M117" s="59">
        <f>VLOOKUP($A117,小選挙区!$A$1:$F$1300,6,FALSE)</f>
        <v>287270</v>
      </c>
      <c r="N117" s="59">
        <f t="shared" si="22"/>
        <v>4</v>
      </c>
      <c r="O117" s="75">
        <f>VLOOKUP($A117,小選挙区!$A$1:$C$1300,3,FALSE)</f>
        <v>280260</v>
      </c>
      <c r="P117" s="75">
        <f t="shared" si="23"/>
        <v>7010</v>
      </c>
      <c r="Q117" s="4">
        <f t="shared" si="24"/>
        <v>2.440213039997215E-2</v>
      </c>
    </row>
    <row r="118" spans="1:19">
      <c r="A118" s="36" t="s">
        <v>398</v>
      </c>
      <c r="B118" s="36" t="s">
        <v>397</v>
      </c>
      <c r="E118" s="63">
        <v>458998</v>
      </c>
      <c r="H118" s="1">
        <v>267918</v>
      </c>
      <c r="I118" s="4">
        <f t="shared" si="25"/>
        <v>0.58370188976858284</v>
      </c>
      <c r="J118" s="58">
        <v>1</v>
      </c>
      <c r="K118">
        <v>2</v>
      </c>
      <c r="L118" s="8" t="s">
        <v>3528</v>
      </c>
      <c r="M118" s="59">
        <f>VLOOKUP($A118,小選挙区!$A$1:$F$1300,6,FALSE)</f>
        <v>267909</v>
      </c>
      <c r="N118" s="59">
        <f t="shared" si="22"/>
        <v>9</v>
      </c>
      <c r="O118" s="75">
        <f>VLOOKUP($A118,小選挙区!$A$1:$C$1300,3,FALSE)</f>
        <v>259938</v>
      </c>
      <c r="P118" s="75">
        <f t="shared" si="23"/>
        <v>7971</v>
      </c>
      <c r="Q118" s="4">
        <f t="shared" si="24"/>
        <v>2.9752639888917506E-2</v>
      </c>
    </row>
    <row r="119" spans="1:19">
      <c r="A119" s="36" t="s">
        <v>400</v>
      </c>
      <c r="B119" s="36" t="s">
        <v>399</v>
      </c>
      <c r="E119" s="63">
        <v>463096</v>
      </c>
      <c r="H119" s="1">
        <v>262883</v>
      </c>
      <c r="I119" s="4">
        <f t="shared" si="25"/>
        <v>0.56766415602812381</v>
      </c>
      <c r="J119" s="58">
        <v>1</v>
      </c>
      <c r="K119">
        <v>4</v>
      </c>
      <c r="L119" s="8" t="s">
        <v>3566</v>
      </c>
      <c r="M119" s="59">
        <f>VLOOKUP($A119,小選挙区!$A$1:$F$1300,6,FALSE)</f>
        <v>262883</v>
      </c>
      <c r="N119" s="59">
        <f t="shared" si="22"/>
        <v>0</v>
      </c>
      <c r="O119" s="75">
        <f>VLOOKUP($A119,小選挙区!$A$1:$C$1300,3,FALSE)</f>
        <v>254762</v>
      </c>
      <c r="P119" s="75">
        <f t="shared" si="23"/>
        <v>8121</v>
      </c>
      <c r="Q119" s="4">
        <f t="shared" si="24"/>
        <v>3.0892069856171756E-2</v>
      </c>
    </row>
    <row r="120" spans="1:19">
      <c r="A120" s="36" t="s">
        <v>402</v>
      </c>
      <c r="B120" s="36" t="s">
        <v>401</v>
      </c>
      <c r="E120" s="63">
        <v>413266</v>
      </c>
      <c r="H120" s="1">
        <v>226880</v>
      </c>
      <c r="I120" s="4">
        <f t="shared" si="25"/>
        <v>0.54899265848146228</v>
      </c>
      <c r="J120" s="58">
        <v>1</v>
      </c>
      <c r="K120">
        <v>2</v>
      </c>
      <c r="L120" s="8" t="s">
        <v>3528</v>
      </c>
      <c r="M120" s="59">
        <f>VLOOKUP($A120,小選挙区!$A$1:$F$1300,6,FALSE)</f>
        <v>226877</v>
      </c>
      <c r="N120" s="59">
        <f t="shared" si="22"/>
        <v>3</v>
      </c>
      <c r="O120" s="75">
        <f>VLOOKUP($A120,小選挙区!$A$1:$C$1300,3,FALSE)</f>
        <v>221421</v>
      </c>
      <c r="P120" s="75">
        <f t="shared" si="23"/>
        <v>5456</v>
      </c>
      <c r="Q120" s="4">
        <f t="shared" si="24"/>
        <v>2.4048272852691104E-2</v>
      </c>
    </row>
    <row r="121" spans="1:19" s="19" customFormat="1">
      <c r="A121" s="37" t="s">
        <v>70</v>
      </c>
      <c r="B121" s="37" t="s">
        <v>69</v>
      </c>
      <c r="C121" s="20">
        <f t="shared" ref="C121:H121" si="28">SUM(C122:C139)</f>
        <v>0</v>
      </c>
      <c r="D121" s="20">
        <f t="shared" si="28"/>
        <v>0</v>
      </c>
      <c r="E121" s="64">
        <f t="shared" si="28"/>
        <v>7703187</v>
      </c>
      <c r="F121" s="20">
        <f t="shared" si="28"/>
        <v>0</v>
      </c>
      <c r="G121" s="20">
        <f t="shared" si="28"/>
        <v>0</v>
      </c>
      <c r="H121" s="20">
        <f t="shared" si="28"/>
        <v>4336173</v>
      </c>
      <c r="I121" s="12">
        <f t="shared" si="25"/>
        <v>0.56290636589764731</v>
      </c>
      <c r="J121" s="56">
        <f>SUM(J122:J139)</f>
        <v>18</v>
      </c>
      <c r="K121" s="19">
        <f>SUM(K122:K139)</f>
        <v>51</v>
      </c>
      <c r="L121" s="23"/>
      <c r="M121" s="20">
        <f>SUM(M122:M139)</f>
        <v>4336093</v>
      </c>
      <c r="N121" s="20">
        <f>SUM(N122:N139)</f>
        <v>80</v>
      </c>
      <c r="O121" s="21">
        <f>SUM(O122:O139)</f>
        <v>4231048</v>
      </c>
      <c r="P121" s="21">
        <f t="shared" si="23"/>
        <v>105045</v>
      </c>
      <c r="Q121" s="12">
        <f t="shared" si="24"/>
        <v>2.4225725785862989E-2</v>
      </c>
      <c r="S121" s="37"/>
    </row>
    <row r="122" spans="1:19">
      <c r="A122" s="36" t="s">
        <v>404</v>
      </c>
      <c r="B122" s="36" t="s">
        <v>403</v>
      </c>
      <c r="E122" s="63">
        <v>427922</v>
      </c>
      <c r="H122" s="1">
        <v>231043</v>
      </c>
      <c r="I122" s="4">
        <f t="shared" si="25"/>
        <v>0.53991848981823787</v>
      </c>
      <c r="J122" s="58">
        <v>1</v>
      </c>
      <c r="K122">
        <v>3</v>
      </c>
      <c r="L122" s="8" t="s">
        <v>3567</v>
      </c>
      <c r="M122" s="59">
        <f>VLOOKUP($A122,小選挙区!$A$1:$F$1300,6,FALSE)</f>
        <v>231041</v>
      </c>
      <c r="N122" s="59">
        <f t="shared" si="22"/>
        <v>2</v>
      </c>
      <c r="O122" s="3">
        <f>VLOOKUP($A122,小選挙区!$A$1:$C$1300,3,FALSE)</f>
        <v>222453</v>
      </c>
      <c r="P122" s="3">
        <f t="shared" si="23"/>
        <v>8588</v>
      </c>
      <c r="Q122" s="4">
        <f t="shared" si="24"/>
        <v>3.7170891746486558E-2</v>
      </c>
    </row>
    <row r="123" spans="1:19">
      <c r="A123" s="36" t="s">
        <v>406</v>
      </c>
      <c r="B123" s="36" t="s">
        <v>405</v>
      </c>
      <c r="E123" s="63">
        <v>436066</v>
      </c>
      <c r="H123" s="1">
        <v>244192</v>
      </c>
      <c r="I123" s="4">
        <f t="shared" si="25"/>
        <v>0.5599886255750276</v>
      </c>
      <c r="J123" s="58">
        <v>1</v>
      </c>
      <c r="K123">
        <v>2</v>
      </c>
      <c r="L123" s="8" t="s">
        <v>3528</v>
      </c>
      <c r="M123" s="59">
        <f>VLOOKUP($A123,小選挙区!$A$1:$F$1300,6,FALSE)</f>
        <v>244187</v>
      </c>
      <c r="N123" s="59">
        <f t="shared" si="22"/>
        <v>5</v>
      </c>
      <c r="O123" s="3">
        <f>VLOOKUP($A123,小選挙区!$A$1:$C$1300,3,FALSE)</f>
        <v>239046</v>
      </c>
      <c r="P123" s="3">
        <f t="shared" si="23"/>
        <v>5141</v>
      </c>
      <c r="Q123" s="4">
        <f t="shared" si="24"/>
        <v>2.105353683857044E-2</v>
      </c>
    </row>
    <row r="124" spans="1:19">
      <c r="A124" s="36" t="s">
        <v>408</v>
      </c>
      <c r="B124" s="36" t="s">
        <v>407</v>
      </c>
      <c r="E124" s="63">
        <v>442398</v>
      </c>
      <c r="H124" s="1">
        <v>232868</v>
      </c>
      <c r="I124" s="4">
        <f t="shared" si="25"/>
        <v>0.52637670152215876</v>
      </c>
      <c r="J124" s="58">
        <v>1</v>
      </c>
      <c r="K124">
        <v>4</v>
      </c>
      <c r="L124" s="8" t="s">
        <v>3529</v>
      </c>
      <c r="M124" s="59">
        <f>VLOOKUP($A124,小選挙区!$A$1:$F$1300,6,FALSE)</f>
        <v>232867</v>
      </c>
      <c r="N124" s="59">
        <f t="shared" si="22"/>
        <v>1</v>
      </c>
      <c r="O124" s="3">
        <f>VLOOKUP($A124,小選挙区!$A$1:$C$1300,3,FALSE)</f>
        <v>226874</v>
      </c>
      <c r="P124" s="3">
        <f t="shared" si="23"/>
        <v>5993</v>
      </c>
      <c r="Q124" s="4">
        <f t="shared" si="24"/>
        <v>2.5735720389750371E-2</v>
      </c>
    </row>
    <row r="125" spans="1:19">
      <c r="A125" s="36" t="s">
        <v>410</v>
      </c>
      <c r="B125" s="36" t="s">
        <v>409</v>
      </c>
      <c r="E125" s="63">
        <v>332708</v>
      </c>
      <c r="H125" s="1">
        <v>205272</v>
      </c>
      <c r="I125" s="4">
        <f t="shared" si="25"/>
        <v>0.61697344217752503</v>
      </c>
      <c r="J125" s="58">
        <v>1</v>
      </c>
      <c r="K125">
        <v>5</v>
      </c>
      <c r="L125" s="8" t="s">
        <v>3547</v>
      </c>
      <c r="M125" s="59">
        <f>VLOOKUP($A125,小選挙区!$A$1:$F$1300,6,FALSE)</f>
        <v>205267</v>
      </c>
      <c r="N125" s="59">
        <f t="shared" si="22"/>
        <v>5</v>
      </c>
      <c r="O125" s="3">
        <f>VLOOKUP($A125,小選挙区!$A$1:$C$1300,3,FALSE)</f>
        <v>202388</v>
      </c>
      <c r="P125" s="3">
        <f t="shared" si="23"/>
        <v>2879</v>
      </c>
      <c r="Q125" s="4">
        <f t="shared" si="24"/>
        <v>1.4025634904782551E-2</v>
      </c>
    </row>
    <row r="126" spans="1:19">
      <c r="A126" s="36" t="s">
        <v>412</v>
      </c>
      <c r="B126" s="36" t="s">
        <v>411</v>
      </c>
      <c r="E126" s="63">
        <v>467198</v>
      </c>
      <c r="H126" s="1">
        <v>261861</v>
      </c>
      <c r="I126" s="4">
        <f t="shared" si="25"/>
        <v>0.56049255347839677</v>
      </c>
      <c r="J126" s="58">
        <v>1</v>
      </c>
      <c r="K126">
        <v>2</v>
      </c>
      <c r="L126" s="8" t="s">
        <v>3528</v>
      </c>
      <c r="M126" s="59">
        <f>VLOOKUP($A126,小選挙区!$A$1:$F$1300,6,FALSE)</f>
        <v>261860</v>
      </c>
      <c r="N126" s="59">
        <f t="shared" si="22"/>
        <v>1</v>
      </c>
      <c r="O126" s="3">
        <f>VLOOKUP($A126,小選挙区!$A$1:$C$1300,3,FALSE)</f>
        <v>254907</v>
      </c>
      <c r="P126" s="3">
        <f t="shared" si="23"/>
        <v>6953</v>
      </c>
      <c r="Q126" s="4">
        <f t="shared" si="24"/>
        <v>2.6552356220881385E-2</v>
      </c>
    </row>
    <row r="127" spans="1:19">
      <c r="A127" s="36" t="s">
        <v>414</v>
      </c>
      <c r="B127" s="36" t="s">
        <v>413</v>
      </c>
      <c r="E127" s="63">
        <v>381141</v>
      </c>
      <c r="H127" s="1">
        <v>212981</v>
      </c>
      <c r="I127" s="4">
        <f t="shared" si="25"/>
        <v>0.55879844991748462</v>
      </c>
      <c r="J127" s="58">
        <v>1</v>
      </c>
      <c r="K127">
        <v>3</v>
      </c>
      <c r="L127" s="8" t="s">
        <v>3527</v>
      </c>
      <c r="M127" s="59">
        <f>VLOOKUP($A127,小選挙区!$A$1:$F$1300,6,FALSE)</f>
        <v>212976</v>
      </c>
      <c r="N127" s="59">
        <f t="shared" si="22"/>
        <v>5</v>
      </c>
      <c r="O127" s="3">
        <f>VLOOKUP($A127,小選挙区!$A$1:$C$1300,3,FALSE)</f>
        <v>208499</v>
      </c>
      <c r="P127" s="3">
        <f t="shared" si="23"/>
        <v>4477</v>
      </c>
      <c r="Q127" s="4">
        <f t="shared" si="24"/>
        <v>2.1021147922770642E-2</v>
      </c>
    </row>
    <row r="128" spans="1:19">
      <c r="A128" s="36" t="s">
        <v>416</v>
      </c>
      <c r="B128" s="36" t="s">
        <v>415</v>
      </c>
      <c r="E128" s="63">
        <v>449449</v>
      </c>
      <c r="H128" s="1">
        <v>258806</v>
      </c>
      <c r="I128" s="4">
        <f t="shared" si="25"/>
        <v>0.57582951569588536</v>
      </c>
      <c r="J128" s="58">
        <v>1</v>
      </c>
      <c r="K128">
        <v>2</v>
      </c>
      <c r="L128" s="8" t="s">
        <v>3528</v>
      </c>
      <c r="M128" s="59">
        <f>VLOOKUP($A128,小選挙区!$A$1:$F$1300,6,FALSE)</f>
        <v>258800</v>
      </c>
      <c r="N128" s="59">
        <f t="shared" si="22"/>
        <v>6</v>
      </c>
      <c r="O128" s="3">
        <f>VLOOKUP($A128,小選挙区!$A$1:$C$1300,3,FALSE)</f>
        <v>253394</v>
      </c>
      <c r="P128" s="3">
        <f t="shared" si="23"/>
        <v>5406</v>
      </c>
      <c r="Q128" s="4">
        <f t="shared" si="24"/>
        <v>2.0888717156105102E-2</v>
      </c>
    </row>
    <row r="129" spans="1:19">
      <c r="A129" s="36" t="s">
        <v>418</v>
      </c>
      <c r="B129" s="36" t="s">
        <v>417</v>
      </c>
      <c r="E129" s="63">
        <v>427843</v>
      </c>
      <c r="H129" s="1">
        <v>253990</v>
      </c>
      <c r="I129" s="4">
        <f t="shared" si="25"/>
        <v>0.59365234443475756</v>
      </c>
      <c r="J129" s="58">
        <v>1</v>
      </c>
      <c r="K129">
        <v>2</v>
      </c>
      <c r="L129" s="8" t="s">
        <v>3528</v>
      </c>
      <c r="M129" s="59">
        <f>VLOOKUP($A129,小選挙区!$A$1:$F$1300,6,FALSE)</f>
        <v>253984</v>
      </c>
      <c r="N129" s="59">
        <f t="shared" si="22"/>
        <v>6</v>
      </c>
      <c r="O129" s="3">
        <f>VLOOKUP($A129,小選挙区!$A$1:$C$1300,3,FALSE)</f>
        <v>248888</v>
      </c>
      <c r="P129" s="3">
        <f t="shared" si="23"/>
        <v>5096</v>
      </c>
      <c r="Q129" s="4">
        <f t="shared" si="24"/>
        <v>2.0064256016127002E-2</v>
      </c>
    </row>
    <row r="130" spans="1:19">
      <c r="A130" s="36" t="s">
        <v>420</v>
      </c>
      <c r="B130" s="36" t="s">
        <v>419</v>
      </c>
      <c r="E130" s="63">
        <v>338241</v>
      </c>
      <c r="H130" s="1">
        <v>201148</v>
      </c>
      <c r="I130" s="4">
        <f t="shared" si="25"/>
        <v>0.59468840264781619</v>
      </c>
      <c r="J130" s="58">
        <v>1</v>
      </c>
      <c r="K130">
        <v>4</v>
      </c>
      <c r="L130" s="8" t="s">
        <v>3544</v>
      </c>
      <c r="M130" s="59">
        <f>VLOOKUP($A130,小選挙区!$A$1:$F$1300,6,FALSE)</f>
        <v>201147</v>
      </c>
      <c r="N130" s="59">
        <f t="shared" ref="N130:N193" si="29">H130-M130</f>
        <v>1</v>
      </c>
      <c r="O130" s="3">
        <f>VLOOKUP($A130,小選挙区!$A$1:$C$1300,3,FALSE)</f>
        <v>197744</v>
      </c>
      <c r="P130" s="3">
        <f t="shared" ref="P130:P193" si="30">M130-O130</f>
        <v>3403</v>
      </c>
      <c r="Q130" s="4">
        <f t="shared" ref="Q130:Q193" si="31">P130/M130</f>
        <v>1.6917975411017812E-2</v>
      </c>
    </row>
    <row r="131" spans="1:19">
      <c r="A131" s="36" t="s">
        <v>422</v>
      </c>
      <c r="B131" s="36" t="s">
        <v>421</v>
      </c>
      <c r="E131" s="63">
        <v>470746</v>
      </c>
      <c r="H131" s="1">
        <v>259095</v>
      </c>
      <c r="I131" s="4">
        <f t="shared" ref="I131:I196" si="32">H131/E131</f>
        <v>0.55039235596266356</v>
      </c>
      <c r="J131" s="58">
        <v>1</v>
      </c>
      <c r="K131">
        <v>4</v>
      </c>
      <c r="L131" s="8" t="s">
        <v>3564</v>
      </c>
      <c r="M131" s="59">
        <f>VLOOKUP($A131,小選挙区!$A$1:$F$1300,6,FALSE)</f>
        <v>259083</v>
      </c>
      <c r="N131" s="59">
        <f t="shared" si="29"/>
        <v>12</v>
      </c>
      <c r="O131" s="3">
        <f>VLOOKUP($A131,小選挙区!$A$1:$C$1300,3,FALSE)</f>
        <v>253278</v>
      </c>
      <c r="P131" s="3">
        <f t="shared" si="30"/>
        <v>5805</v>
      </c>
      <c r="Q131" s="4">
        <f t="shared" si="31"/>
        <v>2.2405947128912355E-2</v>
      </c>
    </row>
    <row r="132" spans="1:19">
      <c r="A132" s="36" t="s">
        <v>424</v>
      </c>
      <c r="B132" s="36" t="s">
        <v>423</v>
      </c>
      <c r="E132" s="63">
        <v>374938</v>
      </c>
      <c r="H132" s="1">
        <v>195764</v>
      </c>
      <c r="I132" s="4">
        <f t="shared" si="32"/>
        <v>0.522123657778086</v>
      </c>
      <c r="J132" s="58">
        <v>1</v>
      </c>
      <c r="K132">
        <v>2</v>
      </c>
      <c r="L132" s="8" t="s">
        <v>3539</v>
      </c>
      <c r="M132" s="59">
        <f>VLOOKUP($A132,小選挙区!$A$1:$F$1300,6,FALSE)</f>
        <v>195763</v>
      </c>
      <c r="N132" s="59">
        <f t="shared" si="29"/>
        <v>1</v>
      </c>
      <c r="O132" s="3">
        <f>VLOOKUP($A132,小選挙区!$A$1:$C$1300,3,FALSE)</f>
        <v>186477</v>
      </c>
      <c r="P132" s="3">
        <f t="shared" si="30"/>
        <v>9286</v>
      </c>
      <c r="Q132" s="4">
        <f t="shared" si="31"/>
        <v>4.7434908537364061E-2</v>
      </c>
    </row>
    <row r="133" spans="1:19">
      <c r="A133" s="36" t="s">
        <v>426</v>
      </c>
      <c r="B133" s="36" t="s">
        <v>425</v>
      </c>
      <c r="E133" s="63">
        <v>406623</v>
      </c>
      <c r="H133" s="1">
        <v>228281</v>
      </c>
      <c r="I133" s="4">
        <f t="shared" si="32"/>
        <v>0.5614070035389046</v>
      </c>
      <c r="J133" s="58">
        <v>1</v>
      </c>
      <c r="K133">
        <v>3</v>
      </c>
      <c r="L133" s="8" t="s">
        <v>3527</v>
      </c>
      <c r="M133" s="59">
        <f>VLOOKUP($A133,小選挙区!$A$1:$F$1300,6,FALSE)</f>
        <v>228280</v>
      </c>
      <c r="N133" s="59">
        <f t="shared" si="29"/>
        <v>1</v>
      </c>
      <c r="O133" s="3">
        <f>VLOOKUP($A133,小選挙区!$A$1:$C$1300,3,FALSE)</f>
        <v>223925</v>
      </c>
      <c r="P133" s="3">
        <f t="shared" si="30"/>
        <v>4355</v>
      </c>
      <c r="Q133" s="4">
        <f t="shared" si="31"/>
        <v>1.9077448747152618E-2</v>
      </c>
    </row>
    <row r="134" spans="1:19">
      <c r="A134" s="36" t="s">
        <v>428</v>
      </c>
      <c r="B134" s="36" t="s">
        <v>427</v>
      </c>
      <c r="E134" s="63">
        <v>471671</v>
      </c>
      <c r="H134" s="1">
        <v>263072</v>
      </c>
      <c r="I134" s="4">
        <f t="shared" si="32"/>
        <v>0.557744699165308</v>
      </c>
      <c r="J134" s="58">
        <v>1</v>
      </c>
      <c r="K134">
        <v>2</v>
      </c>
      <c r="L134" s="8" t="s">
        <v>3528</v>
      </c>
      <c r="M134" s="59">
        <f>VLOOKUP($A134,小選挙区!$A$1:$F$1300,6,FALSE)</f>
        <v>263065</v>
      </c>
      <c r="N134" s="59">
        <f t="shared" si="29"/>
        <v>7</v>
      </c>
      <c r="O134" s="3">
        <f>VLOOKUP($A134,小選挙区!$A$1:$C$1300,3,FALSE)</f>
        <v>254719</v>
      </c>
      <c r="P134" s="3">
        <f t="shared" si="30"/>
        <v>8346</v>
      </c>
      <c r="Q134" s="4">
        <f t="shared" si="31"/>
        <v>3.1725999277745047E-2</v>
      </c>
    </row>
    <row r="135" spans="1:19">
      <c r="A135" s="36" t="s">
        <v>430</v>
      </c>
      <c r="B135" s="36" t="s">
        <v>429</v>
      </c>
      <c r="E135" s="63">
        <v>460744</v>
      </c>
      <c r="H135" s="1">
        <v>258091</v>
      </c>
      <c r="I135" s="4">
        <f t="shared" si="32"/>
        <v>0.56016139114128449</v>
      </c>
      <c r="J135" s="58">
        <v>1</v>
      </c>
      <c r="K135">
        <v>2</v>
      </c>
      <c r="L135" s="8" t="s">
        <v>3528</v>
      </c>
      <c r="M135" s="59">
        <f>VLOOKUP($A135,小選挙区!$A$1:$F$1300,6,FALSE)</f>
        <v>258085</v>
      </c>
      <c r="N135" s="59">
        <f t="shared" si="29"/>
        <v>6</v>
      </c>
      <c r="O135" s="3">
        <f>VLOOKUP($A135,小選挙区!$A$1:$C$1300,3,FALSE)</f>
        <v>251470</v>
      </c>
      <c r="P135" s="3">
        <f t="shared" si="30"/>
        <v>6615</v>
      </c>
      <c r="Q135" s="4">
        <f t="shared" si="31"/>
        <v>2.5631090532189007E-2</v>
      </c>
    </row>
    <row r="136" spans="1:19">
      <c r="A136" s="36" t="s">
        <v>432</v>
      </c>
      <c r="B136" s="36" t="s">
        <v>431</v>
      </c>
      <c r="E136" s="63">
        <v>473497</v>
      </c>
      <c r="H136" s="1">
        <v>271428</v>
      </c>
      <c r="I136" s="4">
        <f t="shared" si="32"/>
        <v>0.57324122433721858</v>
      </c>
      <c r="J136" s="58">
        <v>1</v>
      </c>
      <c r="K136">
        <v>3</v>
      </c>
      <c r="L136" s="8" t="s">
        <v>3568</v>
      </c>
      <c r="M136" s="59">
        <f>VLOOKUP($A136,小選挙区!$A$1:$F$1300,6,FALSE)</f>
        <v>271428</v>
      </c>
      <c r="N136" s="59">
        <f t="shared" si="29"/>
        <v>0</v>
      </c>
      <c r="O136" s="3">
        <f>VLOOKUP($A136,小選挙区!$A$1:$C$1300,3,FALSE)</f>
        <v>265392</v>
      </c>
      <c r="P136" s="3">
        <f t="shared" si="30"/>
        <v>6036</v>
      </c>
      <c r="Q136" s="4">
        <f t="shared" si="31"/>
        <v>2.2237941553561166E-2</v>
      </c>
    </row>
    <row r="137" spans="1:19">
      <c r="A137" s="36" t="s">
        <v>434</v>
      </c>
      <c r="B137" s="36" t="s">
        <v>433</v>
      </c>
      <c r="E137" s="63">
        <v>466042</v>
      </c>
      <c r="H137" s="1">
        <v>257964</v>
      </c>
      <c r="I137" s="4">
        <f t="shared" si="32"/>
        <v>0.55352092729839797</v>
      </c>
      <c r="J137" s="58">
        <v>1</v>
      </c>
      <c r="K137">
        <v>2</v>
      </c>
      <c r="L137" s="8" t="s">
        <v>3528</v>
      </c>
      <c r="M137" s="59">
        <f>VLOOKUP($A137,小選挙区!$A$1:$F$1300,6,FALSE)</f>
        <v>257960</v>
      </c>
      <c r="N137" s="59">
        <f t="shared" si="29"/>
        <v>4</v>
      </c>
      <c r="O137" s="3">
        <f>VLOOKUP($A137,小選挙区!$A$1:$C$1300,3,FALSE)</f>
        <v>251954</v>
      </c>
      <c r="P137" s="3">
        <f t="shared" si="30"/>
        <v>6006</v>
      </c>
      <c r="Q137" s="4">
        <f t="shared" si="31"/>
        <v>2.3282679485191502E-2</v>
      </c>
    </row>
    <row r="138" spans="1:19">
      <c r="A138" s="36" t="s">
        <v>436</v>
      </c>
      <c r="B138" s="36" t="s">
        <v>435</v>
      </c>
      <c r="E138" s="63">
        <v>424659</v>
      </c>
      <c r="H138" s="1">
        <v>241966</v>
      </c>
      <c r="I138" s="4">
        <f t="shared" si="32"/>
        <v>0.56978893653496099</v>
      </c>
      <c r="J138" s="58">
        <v>1</v>
      </c>
      <c r="K138">
        <v>3</v>
      </c>
      <c r="L138" s="8" t="s">
        <v>3531</v>
      </c>
      <c r="M138" s="59">
        <f>VLOOKUP($A138,小選挙区!$A$1:$F$1300,6,FALSE)</f>
        <v>241962</v>
      </c>
      <c r="N138" s="59">
        <f t="shared" si="29"/>
        <v>4</v>
      </c>
      <c r="O138" s="3">
        <f>VLOOKUP($A138,小選挙区!$A$1:$C$1300,3,FALSE)</f>
        <v>237323</v>
      </c>
      <c r="P138" s="3">
        <f t="shared" si="30"/>
        <v>4639</v>
      </c>
      <c r="Q138" s="4">
        <f t="shared" si="31"/>
        <v>1.9172432034782323E-2</v>
      </c>
    </row>
    <row r="139" spans="1:19">
      <c r="A139" s="36" t="s">
        <v>438</v>
      </c>
      <c r="B139" s="36" t="s">
        <v>437</v>
      </c>
      <c r="E139" s="63">
        <v>451301</v>
      </c>
      <c r="H139" s="1">
        <v>258351</v>
      </c>
      <c r="I139" s="4">
        <f t="shared" si="32"/>
        <v>0.57245829280236471</v>
      </c>
      <c r="J139" s="58">
        <v>1</v>
      </c>
      <c r="K139">
        <v>3</v>
      </c>
      <c r="L139" s="8" t="s">
        <v>3538</v>
      </c>
      <c r="M139" s="59">
        <f>VLOOKUP($A139,小選挙区!$A$1:$F$1300,6,FALSE)</f>
        <v>258338</v>
      </c>
      <c r="N139" s="59">
        <f t="shared" si="29"/>
        <v>13</v>
      </c>
      <c r="O139" s="3">
        <f>VLOOKUP($A139,小選挙区!$A$1:$C$1300,3,FALSE)</f>
        <v>252317</v>
      </c>
      <c r="P139" s="3">
        <f t="shared" si="30"/>
        <v>6021</v>
      </c>
      <c r="Q139" s="4">
        <f t="shared" si="31"/>
        <v>2.330667575037354E-2</v>
      </c>
    </row>
    <row r="140" spans="1:19" s="19" customFormat="1">
      <c r="A140" s="37" t="s">
        <v>78</v>
      </c>
      <c r="B140" s="37" t="s">
        <v>77</v>
      </c>
      <c r="C140" s="62">
        <f t="shared" ref="C140:H140" si="33">SUM(C141:C146)</f>
        <v>1875100</v>
      </c>
      <c r="D140" s="62">
        <f t="shared" si="33"/>
        <v>973</v>
      </c>
      <c r="E140" s="64">
        <f t="shared" si="33"/>
        <v>1876073</v>
      </c>
      <c r="F140" s="20">
        <f t="shared" si="33"/>
        <v>1184675</v>
      </c>
      <c r="G140" s="20">
        <f t="shared" si="33"/>
        <v>161</v>
      </c>
      <c r="H140" s="20">
        <f t="shared" si="33"/>
        <v>1184836</v>
      </c>
      <c r="I140" s="12">
        <f t="shared" si="32"/>
        <v>0.63155111768038874</v>
      </c>
      <c r="J140" s="56">
        <f>SUM(J141:J146)</f>
        <v>6</v>
      </c>
      <c r="K140" s="19">
        <f>SUM(K141:K146)</f>
        <v>16</v>
      </c>
      <c r="L140" s="23"/>
      <c r="M140" s="20">
        <f>SUM(M141:M146)</f>
        <v>1184821</v>
      </c>
      <c r="N140" s="20">
        <f>SUM(N141:N146)</f>
        <v>15</v>
      </c>
      <c r="O140" s="21">
        <f>SUM(O141:O146)</f>
        <v>1163974</v>
      </c>
      <c r="P140" s="21">
        <f t="shared" si="30"/>
        <v>20847</v>
      </c>
      <c r="Q140" s="12">
        <f t="shared" si="31"/>
        <v>1.7595062882916492E-2</v>
      </c>
      <c r="S140" s="37"/>
    </row>
    <row r="141" spans="1:19">
      <c r="A141" s="36" t="s">
        <v>440</v>
      </c>
      <c r="B141" s="36" t="s">
        <v>439</v>
      </c>
      <c r="C141" s="61">
        <v>433777</v>
      </c>
      <c r="D141" s="61">
        <v>239</v>
      </c>
      <c r="E141" s="63">
        <f t="shared" ref="E141:E146" si="34">C141+D141</f>
        <v>434016</v>
      </c>
      <c r="F141" s="60">
        <v>248436</v>
      </c>
      <c r="G141" s="60">
        <v>47</v>
      </c>
      <c r="H141" s="1">
        <f t="shared" ref="H141:H146" si="35">F141+G141</f>
        <v>248483</v>
      </c>
      <c r="I141" s="4">
        <f t="shared" si="32"/>
        <v>0.57252036791270366</v>
      </c>
      <c r="J141" s="58">
        <v>1</v>
      </c>
      <c r="K141">
        <v>3</v>
      </c>
      <c r="L141" s="8" t="s">
        <v>3527</v>
      </c>
      <c r="M141" s="59">
        <f>VLOOKUP($A141,小選挙区!$A$1:$F$1300,6,FALSE)</f>
        <v>248479</v>
      </c>
      <c r="N141" s="59">
        <f t="shared" si="29"/>
        <v>4</v>
      </c>
      <c r="O141" s="3">
        <f>VLOOKUP($A141,小選挙区!$A$1:$C$1300,3,FALSE)</f>
        <v>242289</v>
      </c>
      <c r="P141" s="3">
        <f t="shared" si="30"/>
        <v>6190</v>
      </c>
      <c r="Q141" s="4">
        <f t="shared" si="31"/>
        <v>2.4911561942860361E-2</v>
      </c>
    </row>
    <row r="142" spans="1:19">
      <c r="A142" s="36" t="s">
        <v>442</v>
      </c>
      <c r="B142" s="36" t="s">
        <v>441</v>
      </c>
      <c r="C142" s="61">
        <v>287970</v>
      </c>
      <c r="D142" s="61">
        <v>137</v>
      </c>
      <c r="E142" s="63">
        <f t="shared" si="34"/>
        <v>288107</v>
      </c>
      <c r="F142" s="60">
        <v>180520</v>
      </c>
      <c r="G142" s="60">
        <v>16</v>
      </c>
      <c r="H142" s="1">
        <f t="shared" si="35"/>
        <v>180536</v>
      </c>
      <c r="I142" s="4">
        <f t="shared" si="32"/>
        <v>0.62662830129083991</v>
      </c>
      <c r="J142" s="58">
        <v>1</v>
      </c>
      <c r="K142">
        <v>3</v>
      </c>
      <c r="L142" s="8" t="s">
        <v>3549</v>
      </c>
      <c r="M142" s="59">
        <f>VLOOKUP($A142,小選挙区!$A$1:$F$1300,6,FALSE)</f>
        <v>180535</v>
      </c>
      <c r="N142" s="59">
        <f t="shared" si="29"/>
        <v>1</v>
      </c>
      <c r="O142" s="3">
        <f>VLOOKUP($A142,小選挙区!$A$1:$C$1300,3,FALSE)</f>
        <v>175982</v>
      </c>
      <c r="P142" s="3">
        <f t="shared" si="30"/>
        <v>4553</v>
      </c>
      <c r="Q142" s="4">
        <f t="shared" si="31"/>
        <v>2.5219486526158363E-2</v>
      </c>
    </row>
    <row r="143" spans="1:19">
      <c r="A143" s="36" t="s">
        <v>444</v>
      </c>
      <c r="B143" s="36" t="s">
        <v>443</v>
      </c>
      <c r="C143" s="61">
        <v>298148</v>
      </c>
      <c r="D143" s="61">
        <v>141</v>
      </c>
      <c r="E143" s="63">
        <f t="shared" si="34"/>
        <v>298289</v>
      </c>
      <c r="F143" s="60">
        <v>193993</v>
      </c>
      <c r="G143" s="60">
        <v>20</v>
      </c>
      <c r="H143" s="1">
        <f t="shared" si="35"/>
        <v>194013</v>
      </c>
      <c r="I143" s="4">
        <f t="shared" si="32"/>
        <v>0.65041955955466013</v>
      </c>
      <c r="J143" s="58">
        <v>1</v>
      </c>
      <c r="K143">
        <v>2</v>
      </c>
      <c r="L143" s="8" t="s">
        <v>3528</v>
      </c>
      <c r="M143" s="59">
        <f>VLOOKUP($A143,小選挙区!$A$1:$F$1300,6,FALSE)</f>
        <v>194012</v>
      </c>
      <c r="N143" s="59">
        <f t="shared" si="29"/>
        <v>1</v>
      </c>
      <c r="O143" s="3">
        <f>VLOOKUP($A143,小選挙区!$A$1:$C$1300,3,FALSE)</f>
        <v>191308</v>
      </c>
      <c r="P143" s="3">
        <f t="shared" si="30"/>
        <v>2704</v>
      </c>
      <c r="Q143" s="4">
        <f t="shared" si="31"/>
        <v>1.3937282229965157E-2</v>
      </c>
    </row>
    <row r="144" spans="1:19">
      <c r="A144" s="36" t="s">
        <v>446</v>
      </c>
      <c r="B144" s="36" t="s">
        <v>445</v>
      </c>
      <c r="C144" s="61">
        <v>307339</v>
      </c>
      <c r="D144" s="61">
        <v>132</v>
      </c>
      <c r="E144" s="63">
        <f t="shared" si="34"/>
        <v>307471</v>
      </c>
      <c r="F144" s="60">
        <v>197278</v>
      </c>
      <c r="G144" s="60">
        <v>18</v>
      </c>
      <c r="H144" s="1">
        <f t="shared" si="35"/>
        <v>197296</v>
      </c>
      <c r="I144" s="4">
        <f t="shared" si="32"/>
        <v>0.64167352368190822</v>
      </c>
      <c r="J144" s="58">
        <v>1</v>
      </c>
      <c r="K144">
        <v>2</v>
      </c>
      <c r="L144" s="8" t="s">
        <v>3528</v>
      </c>
      <c r="M144" s="59">
        <f>VLOOKUP($A144,小選挙区!$A$1:$F$1300,6,FALSE)</f>
        <v>197295</v>
      </c>
      <c r="N144" s="59">
        <f t="shared" si="29"/>
        <v>1</v>
      </c>
      <c r="O144" s="3">
        <f>VLOOKUP($A144,小選挙区!$A$1:$C$1300,3,FALSE)</f>
        <v>194750</v>
      </c>
      <c r="P144" s="3">
        <f t="shared" si="30"/>
        <v>2545</v>
      </c>
      <c r="Q144" s="4">
        <f t="shared" si="31"/>
        <v>1.2899465267746268E-2</v>
      </c>
    </row>
    <row r="145" spans="1:19">
      <c r="A145" s="36" t="s">
        <v>448</v>
      </c>
      <c r="B145" s="36" t="s">
        <v>447</v>
      </c>
      <c r="C145" s="61">
        <v>275057</v>
      </c>
      <c r="D145" s="61">
        <v>167</v>
      </c>
      <c r="E145" s="63">
        <f t="shared" si="34"/>
        <v>275224</v>
      </c>
      <c r="F145" s="60">
        <v>179420</v>
      </c>
      <c r="G145" s="60">
        <v>32</v>
      </c>
      <c r="H145" s="1">
        <f t="shared" si="35"/>
        <v>179452</v>
      </c>
      <c r="I145" s="4">
        <f t="shared" si="32"/>
        <v>0.65202162602098657</v>
      </c>
      <c r="J145" s="58">
        <v>1</v>
      </c>
      <c r="K145">
        <v>3</v>
      </c>
      <c r="L145" s="8" t="s">
        <v>3569</v>
      </c>
      <c r="M145" s="59">
        <f>VLOOKUP($A145,小選挙区!$A$1:$F$1300,6,FALSE)</f>
        <v>179448</v>
      </c>
      <c r="N145" s="59">
        <f t="shared" si="29"/>
        <v>4</v>
      </c>
      <c r="O145" s="3">
        <f>VLOOKUP($A145,小選挙区!$A$1:$C$1300,3,FALSE)</f>
        <v>176706</v>
      </c>
      <c r="P145" s="3">
        <f t="shared" si="30"/>
        <v>2742</v>
      </c>
      <c r="Q145" s="4">
        <f t="shared" si="31"/>
        <v>1.5280192590611207E-2</v>
      </c>
    </row>
    <row r="146" spans="1:19">
      <c r="A146" s="36" t="s">
        <v>450</v>
      </c>
      <c r="B146" s="36" t="s">
        <v>449</v>
      </c>
      <c r="C146" s="61">
        <v>272809</v>
      </c>
      <c r="D146" s="61">
        <v>157</v>
      </c>
      <c r="E146" s="63">
        <f t="shared" si="34"/>
        <v>272966</v>
      </c>
      <c r="F146" s="60">
        <v>185028</v>
      </c>
      <c r="G146" s="60">
        <v>28</v>
      </c>
      <c r="H146" s="1">
        <f t="shared" si="35"/>
        <v>185056</v>
      </c>
      <c r="I146" s="4">
        <f t="shared" si="32"/>
        <v>0.67794523860114442</v>
      </c>
      <c r="J146" s="58">
        <v>1</v>
      </c>
      <c r="K146">
        <v>3</v>
      </c>
      <c r="L146" s="8" t="s">
        <v>3537</v>
      </c>
      <c r="M146" s="59">
        <f>VLOOKUP($A146,小選挙区!$A$1:$F$1300,6,FALSE)</f>
        <v>185052</v>
      </c>
      <c r="N146" s="59">
        <f t="shared" si="29"/>
        <v>4</v>
      </c>
      <c r="O146" s="3">
        <f>VLOOKUP($A146,小選挙区!$A$1:$C$1300,3,FALSE)</f>
        <v>182939</v>
      </c>
      <c r="P146" s="3">
        <f t="shared" si="30"/>
        <v>2113</v>
      </c>
      <c r="Q146" s="4">
        <f t="shared" si="31"/>
        <v>1.1418412121998142E-2</v>
      </c>
    </row>
    <row r="147" spans="1:19" s="19" customFormat="1">
      <c r="A147" s="37" t="s">
        <v>451</v>
      </c>
      <c r="B147" s="37" t="s">
        <v>80</v>
      </c>
      <c r="C147" s="62">
        <f t="shared" ref="C147:H147" si="36">SUM(C148:C150)</f>
        <v>0</v>
      </c>
      <c r="D147" s="62">
        <f t="shared" si="36"/>
        <v>0</v>
      </c>
      <c r="E147" s="64">
        <f t="shared" si="36"/>
        <v>880016</v>
      </c>
      <c r="F147" s="20">
        <f t="shared" si="36"/>
        <v>0</v>
      </c>
      <c r="G147" s="20">
        <f t="shared" si="36"/>
        <v>0</v>
      </c>
      <c r="H147" s="20">
        <f t="shared" si="36"/>
        <v>489997</v>
      </c>
      <c r="I147" s="12">
        <f t="shared" si="32"/>
        <v>0.55680464900638171</v>
      </c>
      <c r="J147" s="56">
        <f>SUM(J148:J150)</f>
        <v>3</v>
      </c>
      <c r="K147" s="19">
        <f>SUM(K148:K150)</f>
        <v>8</v>
      </c>
      <c r="L147" s="23"/>
      <c r="M147" s="20">
        <f>SUM(M148:M150)</f>
        <v>489990</v>
      </c>
      <c r="N147" s="20">
        <f>SUM(N148:N150)</f>
        <v>7</v>
      </c>
      <c r="O147" s="21">
        <f>SUM(O148:O150)</f>
        <v>475095</v>
      </c>
      <c r="P147" s="21">
        <f t="shared" si="30"/>
        <v>14895</v>
      </c>
      <c r="Q147" s="12">
        <f t="shared" si="31"/>
        <v>3.0398579562848221E-2</v>
      </c>
      <c r="S147" s="37"/>
    </row>
    <row r="148" spans="1:19">
      <c r="A148" s="36" t="s">
        <v>453</v>
      </c>
      <c r="B148" s="36" t="s">
        <v>452</v>
      </c>
      <c r="E148" s="63">
        <v>267782</v>
      </c>
      <c r="H148" s="1">
        <v>140400</v>
      </c>
      <c r="I148" s="4">
        <f t="shared" si="32"/>
        <v>0.52430708561441774</v>
      </c>
      <c r="J148" s="58">
        <v>1</v>
      </c>
      <c r="K148">
        <v>4</v>
      </c>
      <c r="L148" s="8" t="s">
        <v>3544</v>
      </c>
      <c r="M148" s="59">
        <f>VLOOKUP($A148,小選挙区!$A$1:$F$1300,6,FALSE)</f>
        <v>140399</v>
      </c>
      <c r="N148" s="59">
        <f t="shared" si="29"/>
        <v>1</v>
      </c>
      <c r="O148" s="3">
        <f>VLOOKUP($A148,小選挙区!$A$1:$C$1300,3,FALSE)</f>
        <v>138470</v>
      </c>
      <c r="P148" s="3">
        <f t="shared" si="30"/>
        <v>1929</v>
      </c>
      <c r="Q148" s="4">
        <f t="shared" si="31"/>
        <v>1.3739414098391014E-2</v>
      </c>
    </row>
    <row r="149" spans="1:19">
      <c r="A149" s="36" t="s">
        <v>455</v>
      </c>
      <c r="B149" s="36" t="s">
        <v>454</v>
      </c>
      <c r="E149" s="63">
        <v>247492</v>
      </c>
      <c r="H149" s="1">
        <v>134197</v>
      </c>
      <c r="I149" s="4">
        <f t="shared" si="32"/>
        <v>0.54222762755967868</v>
      </c>
      <c r="J149" s="58">
        <v>1</v>
      </c>
      <c r="K149">
        <v>2</v>
      </c>
      <c r="L149" s="8" t="s">
        <v>3528</v>
      </c>
      <c r="M149" s="59">
        <f>VLOOKUP($A149,小選挙区!$A$1:$F$1300,6,FALSE)</f>
        <v>134192</v>
      </c>
      <c r="N149" s="59">
        <f t="shared" si="29"/>
        <v>5</v>
      </c>
      <c r="O149" s="3">
        <f>VLOOKUP($A149,小選挙区!$A$1:$C$1300,3,FALSE)</f>
        <v>130593</v>
      </c>
      <c r="P149" s="3">
        <f t="shared" si="30"/>
        <v>3599</v>
      </c>
      <c r="Q149" s="4">
        <f t="shared" si="31"/>
        <v>2.6819780612853224E-2</v>
      </c>
    </row>
    <row r="150" spans="1:19">
      <c r="A150" s="36" t="s">
        <v>457</v>
      </c>
      <c r="B150" s="36" t="s">
        <v>456</v>
      </c>
      <c r="E150" s="63">
        <v>364742</v>
      </c>
      <c r="H150" s="1">
        <v>215400</v>
      </c>
      <c r="I150" s="4">
        <f t="shared" si="32"/>
        <v>0.59055441928815433</v>
      </c>
      <c r="J150" s="58">
        <v>1</v>
      </c>
      <c r="K150">
        <v>2</v>
      </c>
      <c r="L150" s="8" t="s">
        <v>3539</v>
      </c>
      <c r="M150" s="59">
        <f>VLOOKUP($A150,小選挙区!$A$1:$F$1300,6,FALSE)</f>
        <v>215399</v>
      </c>
      <c r="N150" s="59">
        <f t="shared" si="29"/>
        <v>1</v>
      </c>
      <c r="O150" s="3">
        <f>VLOOKUP($A150,小選挙区!$A$1:$C$1300,3,FALSE)</f>
        <v>206032</v>
      </c>
      <c r="P150" s="3">
        <f t="shared" si="30"/>
        <v>9367</v>
      </c>
      <c r="Q150" s="4">
        <f t="shared" si="31"/>
        <v>4.348673856424589E-2</v>
      </c>
    </row>
    <row r="151" spans="1:19" s="19" customFormat="1">
      <c r="A151" s="37" t="s">
        <v>458</v>
      </c>
      <c r="B151" s="37" t="s">
        <v>83</v>
      </c>
      <c r="C151" s="62">
        <f t="shared" ref="C151:H151" si="37">SUM(C152:C154)</f>
        <v>0</v>
      </c>
      <c r="D151" s="62">
        <f t="shared" si="37"/>
        <v>0</v>
      </c>
      <c r="E151" s="64">
        <f t="shared" si="37"/>
        <v>945013</v>
      </c>
      <c r="F151" s="20">
        <f t="shared" si="37"/>
        <v>0</v>
      </c>
      <c r="G151" s="20">
        <f t="shared" si="37"/>
        <v>0</v>
      </c>
      <c r="H151" s="20">
        <f t="shared" si="37"/>
        <v>539931</v>
      </c>
      <c r="I151" s="12">
        <f t="shared" si="32"/>
        <v>0.57134769574598443</v>
      </c>
      <c r="J151" s="56">
        <f>SUM(J152:J154)</f>
        <v>3</v>
      </c>
      <c r="K151" s="19">
        <f>SUM(K152:K154)</f>
        <v>10</v>
      </c>
      <c r="L151" s="23"/>
      <c r="M151" s="20">
        <f>SUM(M152:M154)</f>
        <v>539933</v>
      </c>
      <c r="N151" s="20">
        <f>SUM(N152:N154)</f>
        <v>-2</v>
      </c>
      <c r="O151" s="21">
        <f>SUM(O152:O154)</f>
        <v>525145</v>
      </c>
      <c r="P151" s="21">
        <f t="shared" si="30"/>
        <v>14788</v>
      </c>
      <c r="Q151" s="12">
        <f t="shared" si="31"/>
        <v>2.7388583398310531E-2</v>
      </c>
      <c r="S151" s="37"/>
    </row>
    <row r="152" spans="1:19">
      <c r="A152" s="36" t="s">
        <v>460</v>
      </c>
      <c r="B152" s="36" t="s">
        <v>459</v>
      </c>
      <c r="E152" s="63">
        <v>376122</v>
      </c>
      <c r="H152" s="1">
        <v>196336</v>
      </c>
      <c r="I152" s="4">
        <f t="shared" si="32"/>
        <v>0.52200084015292914</v>
      </c>
      <c r="J152" s="58">
        <v>1</v>
      </c>
      <c r="K152">
        <v>4</v>
      </c>
      <c r="L152" s="8" t="s">
        <v>3570</v>
      </c>
      <c r="M152" s="59">
        <f>VLOOKUP($A152,小選挙区!$A$1:$F$1300,6,FALSE)</f>
        <v>196336</v>
      </c>
      <c r="N152" s="59">
        <f t="shared" si="29"/>
        <v>0</v>
      </c>
      <c r="O152" s="3">
        <f>VLOOKUP($A152,小選挙区!$A$1:$C$1300,3,FALSE)</f>
        <v>191405</v>
      </c>
      <c r="P152" s="3">
        <f t="shared" si="30"/>
        <v>4931</v>
      </c>
      <c r="Q152" s="4">
        <f t="shared" si="31"/>
        <v>2.5115108793089397E-2</v>
      </c>
    </row>
    <row r="153" spans="1:19">
      <c r="A153" s="36" t="s">
        <v>462</v>
      </c>
      <c r="B153" s="36" t="s">
        <v>461</v>
      </c>
      <c r="E153" s="63">
        <v>325273</v>
      </c>
      <c r="H153" s="1">
        <v>182584</v>
      </c>
      <c r="I153" s="4">
        <f t="shared" si="32"/>
        <v>0.56132540973274758</v>
      </c>
      <c r="J153" s="58">
        <v>1</v>
      </c>
      <c r="K153">
        <v>3</v>
      </c>
      <c r="L153" s="8" t="s">
        <v>3541</v>
      </c>
      <c r="M153" s="59">
        <f>VLOOKUP($A153,小選挙区!$A$1:$F$1300,6,FALSE)</f>
        <v>182584</v>
      </c>
      <c r="N153" s="59">
        <f t="shared" si="29"/>
        <v>0</v>
      </c>
      <c r="O153" s="3">
        <f>VLOOKUP($A153,小選挙区!$A$1:$C$1300,3,FALSE)</f>
        <v>174713</v>
      </c>
      <c r="P153" s="3">
        <f t="shared" si="30"/>
        <v>7871</v>
      </c>
      <c r="Q153" s="4">
        <f t="shared" si="31"/>
        <v>4.3108925207027998E-2</v>
      </c>
    </row>
    <row r="154" spans="1:19">
      <c r="A154" s="36" t="s">
        <v>464</v>
      </c>
      <c r="B154" s="36" t="s">
        <v>463</v>
      </c>
      <c r="E154" s="63">
        <v>243618</v>
      </c>
      <c r="H154" s="1">
        <v>161011</v>
      </c>
      <c r="I154" s="4">
        <f t="shared" si="32"/>
        <v>0.66091586007602066</v>
      </c>
      <c r="J154" s="58">
        <v>1</v>
      </c>
      <c r="K154">
        <v>3</v>
      </c>
      <c r="L154" s="8" t="s">
        <v>3552</v>
      </c>
      <c r="M154" s="59">
        <f>VLOOKUP($A154,小選挙区!$A$1:$F$1300,6,FALSE)</f>
        <v>161013</v>
      </c>
      <c r="N154" s="59">
        <f t="shared" si="29"/>
        <v>-2</v>
      </c>
      <c r="O154" s="3">
        <f>VLOOKUP($A154,小選挙区!$A$1:$C$1300,3,FALSE)</f>
        <v>159027</v>
      </c>
      <c r="P154" s="3">
        <f t="shared" si="30"/>
        <v>1986</v>
      </c>
      <c r="Q154" s="4">
        <f t="shared" si="31"/>
        <v>1.2334407780738202E-2</v>
      </c>
    </row>
    <row r="155" spans="1:19" s="19" customFormat="1">
      <c r="A155" s="37" t="s">
        <v>87</v>
      </c>
      <c r="B155" s="37" t="s">
        <v>86</v>
      </c>
      <c r="C155" s="62">
        <f t="shared" ref="C155:H155" si="38">SUM(C156:C157)</f>
        <v>637503</v>
      </c>
      <c r="D155" s="62">
        <f t="shared" si="38"/>
        <v>319</v>
      </c>
      <c r="E155" s="64">
        <f t="shared" si="38"/>
        <v>637822</v>
      </c>
      <c r="F155" s="20">
        <f t="shared" si="38"/>
        <v>368411</v>
      </c>
      <c r="G155" s="20">
        <f t="shared" si="38"/>
        <v>51</v>
      </c>
      <c r="H155" s="20">
        <f t="shared" si="38"/>
        <v>368462</v>
      </c>
      <c r="I155" s="12">
        <f t="shared" si="32"/>
        <v>0.57768781885855303</v>
      </c>
      <c r="J155" s="56">
        <f>SUM(J156:J157)</f>
        <v>2</v>
      </c>
      <c r="K155" s="19">
        <f>SUM(K156:K157)</f>
        <v>4</v>
      </c>
      <c r="L155" s="23"/>
      <c r="M155" s="20">
        <f>SUM(M156:M157)</f>
        <v>368450</v>
      </c>
      <c r="N155" s="20">
        <f>SUM(N156:N157)</f>
        <v>12</v>
      </c>
      <c r="O155" s="21">
        <f>SUM(O156:O157)</f>
        <v>359705</v>
      </c>
      <c r="P155" s="21">
        <f t="shared" si="30"/>
        <v>8745</v>
      </c>
      <c r="Q155" s="12">
        <f t="shared" si="31"/>
        <v>2.3734563712851132E-2</v>
      </c>
      <c r="S155" s="37"/>
    </row>
    <row r="156" spans="1:19">
      <c r="A156" s="36" t="s">
        <v>466</v>
      </c>
      <c r="B156" s="36" t="s">
        <v>465</v>
      </c>
      <c r="C156" s="61">
        <v>375014</v>
      </c>
      <c r="D156" s="61">
        <v>196</v>
      </c>
      <c r="E156" s="63">
        <f>C156+D156</f>
        <v>375210</v>
      </c>
      <c r="F156" s="60">
        <v>213170</v>
      </c>
      <c r="G156" s="60">
        <v>30</v>
      </c>
      <c r="H156" s="1">
        <f>F156+G156</f>
        <v>213200</v>
      </c>
      <c r="I156" s="4">
        <f t="shared" si="32"/>
        <v>0.56821513285893233</v>
      </c>
      <c r="J156" s="58">
        <v>1</v>
      </c>
      <c r="K156">
        <v>2</v>
      </c>
      <c r="L156" s="8" t="s">
        <v>3528</v>
      </c>
      <c r="M156" s="59">
        <f>VLOOKUP($A156,小選挙区!$A$1:$F$1300,6,FALSE)</f>
        <v>213193</v>
      </c>
      <c r="N156" s="59">
        <f t="shared" si="29"/>
        <v>7</v>
      </c>
      <c r="O156" s="3">
        <f>VLOOKUP($A156,小選挙区!$A$1:$C$1300,3,FALSE)</f>
        <v>208016</v>
      </c>
      <c r="P156" s="3">
        <f t="shared" si="30"/>
        <v>5177</v>
      </c>
      <c r="Q156" s="4">
        <f t="shared" si="31"/>
        <v>2.4283161267020962E-2</v>
      </c>
    </row>
    <row r="157" spans="1:19">
      <c r="A157" s="36" t="s">
        <v>468</v>
      </c>
      <c r="B157" s="36" t="s">
        <v>467</v>
      </c>
      <c r="C157" s="61">
        <v>262489</v>
      </c>
      <c r="D157" s="61">
        <v>123</v>
      </c>
      <c r="E157" s="63">
        <f>C157+D157</f>
        <v>262612</v>
      </c>
      <c r="F157" s="60">
        <v>155241</v>
      </c>
      <c r="G157" s="60">
        <v>21</v>
      </c>
      <c r="H157" s="1">
        <f>F157+G157</f>
        <v>155262</v>
      </c>
      <c r="I157" s="4">
        <f t="shared" si="32"/>
        <v>0.59122203098106707</v>
      </c>
      <c r="J157" s="58">
        <v>1</v>
      </c>
      <c r="K157">
        <v>2</v>
      </c>
      <c r="L157" s="8" t="s">
        <v>3528</v>
      </c>
      <c r="M157" s="59">
        <f>VLOOKUP($A157,小選挙区!$A$1:$F$1300,6,FALSE)</f>
        <v>155257</v>
      </c>
      <c r="N157" s="59">
        <f t="shared" si="29"/>
        <v>5</v>
      </c>
      <c r="O157" s="3">
        <f>VLOOKUP($A157,小選挙区!$A$1:$C$1300,3,FALSE)</f>
        <v>151689</v>
      </c>
      <c r="P157" s="3">
        <f t="shared" si="30"/>
        <v>3568</v>
      </c>
      <c r="Q157" s="4">
        <f t="shared" si="31"/>
        <v>2.2981250442814172E-2</v>
      </c>
    </row>
    <row r="158" spans="1:19" s="19" customFormat="1">
      <c r="A158" s="37" t="s">
        <v>73</v>
      </c>
      <c r="B158" s="37" t="s">
        <v>72</v>
      </c>
      <c r="C158" s="62">
        <f t="shared" ref="C158:H158" si="39">SUM(C159:C160)</f>
        <v>686135</v>
      </c>
      <c r="D158" s="62">
        <f t="shared" si="39"/>
        <v>565</v>
      </c>
      <c r="E158" s="64">
        <f t="shared" si="39"/>
        <v>686700</v>
      </c>
      <c r="F158" s="20">
        <f t="shared" si="39"/>
        <v>415848</v>
      </c>
      <c r="G158" s="20">
        <f t="shared" si="39"/>
        <v>86</v>
      </c>
      <c r="H158" s="20">
        <f t="shared" si="39"/>
        <v>415934</v>
      </c>
      <c r="I158" s="12">
        <f t="shared" si="32"/>
        <v>0.60569972331440225</v>
      </c>
      <c r="J158" s="56">
        <f>SUM(J159:J160)</f>
        <v>2</v>
      </c>
      <c r="K158" s="19">
        <f>SUM(K159:K160)</f>
        <v>6</v>
      </c>
      <c r="L158" s="23"/>
      <c r="M158" s="20">
        <f>SUM(M159:M160)</f>
        <v>415931</v>
      </c>
      <c r="N158" s="20">
        <f>SUM(N159:N160)</f>
        <v>3</v>
      </c>
      <c r="O158" s="21">
        <f>SUM(O159:O160)</f>
        <v>408878</v>
      </c>
      <c r="P158" s="21">
        <f t="shared" si="30"/>
        <v>7053</v>
      </c>
      <c r="Q158" s="12">
        <f t="shared" si="31"/>
        <v>1.6957139525546304E-2</v>
      </c>
      <c r="S158" s="37"/>
    </row>
    <row r="159" spans="1:19">
      <c r="A159" s="36" t="s">
        <v>470</v>
      </c>
      <c r="B159" s="36" t="s">
        <v>469</v>
      </c>
      <c r="C159" s="61">
        <v>424070</v>
      </c>
      <c r="D159" s="61">
        <v>371</v>
      </c>
      <c r="E159" s="63">
        <v>424441</v>
      </c>
      <c r="F159" s="60">
        <v>252450</v>
      </c>
      <c r="G159" s="60">
        <v>59</v>
      </c>
      <c r="H159" s="1">
        <v>252509</v>
      </c>
      <c r="I159" s="4">
        <f t="shared" si="32"/>
        <v>0.59492132004212595</v>
      </c>
      <c r="J159" s="58">
        <v>1</v>
      </c>
      <c r="K159">
        <v>3</v>
      </c>
      <c r="L159" s="8" t="s">
        <v>3530</v>
      </c>
      <c r="M159" s="59">
        <f>VLOOKUP($A159,小選挙区!$A$1:$F$1300,6,FALSE)</f>
        <v>252507</v>
      </c>
      <c r="N159" s="59">
        <f t="shared" si="29"/>
        <v>2</v>
      </c>
      <c r="O159" s="3">
        <f>VLOOKUP($A159,小選挙区!$A$1:$C$1300,3,FALSE)</f>
        <v>248374</v>
      </c>
      <c r="P159" s="3">
        <f t="shared" si="30"/>
        <v>4133</v>
      </c>
      <c r="Q159" s="4">
        <f t="shared" si="31"/>
        <v>1.6367863069142636E-2</v>
      </c>
    </row>
    <row r="160" spans="1:19">
      <c r="A160" s="36" t="s">
        <v>472</v>
      </c>
      <c r="B160" s="36" t="s">
        <v>471</v>
      </c>
      <c r="C160" s="61">
        <v>262065</v>
      </c>
      <c r="D160" s="61">
        <v>194</v>
      </c>
      <c r="E160" s="63">
        <v>262259</v>
      </c>
      <c r="F160" s="60">
        <v>163398</v>
      </c>
      <c r="G160" s="60">
        <v>27</v>
      </c>
      <c r="H160" s="1">
        <v>163425</v>
      </c>
      <c r="I160" s="4">
        <f t="shared" si="32"/>
        <v>0.6231435336823522</v>
      </c>
      <c r="J160" s="58">
        <v>1</v>
      </c>
      <c r="K160">
        <v>3</v>
      </c>
      <c r="L160" s="8" t="s">
        <v>3531</v>
      </c>
      <c r="M160" s="59">
        <f>VLOOKUP($A160,小選挙区!$A$1:$F$1300,6,FALSE)</f>
        <v>163424</v>
      </c>
      <c r="N160" s="59">
        <f t="shared" si="29"/>
        <v>1</v>
      </c>
      <c r="O160" s="3">
        <f>VLOOKUP($A160,小選挙区!$A$1:$C$1300,3,FALSE)</f>
        <v>160504</v>
      </c>
      <c r="P160" s="3">
        <f t="shared" si="30"/>
        <v>2920</v>
      </c>
      <c r="Q160" s="4">
        <f t="shared" si="31"/>
        <v>1.7867632661053456E-2</v>
      </c>
    </row>
    <row r="161" spans="1:19" s="19" customFormat="1">
      <c r="A161" s="37" t="s">
        <v>90</v>
      </c>
      <c r="B161" s="37" t="s">
        <v>89</v>
      </c>
      <c r="C161" s="62">
        <f t="shared" ref="C161:H161" si="40">SUM(C162:C166)</f>
        <v>1725899</v>
      </c>
      <c r="D161" s="62">
        <f t="shared" si="40"/>
        <v>1356</v>
      </c>
      <c r="E161" s="64">
        <f t="shared" si="40"/>
        <v>1727255</v>
      </c>
      <c r="F161" s="20">
        <f t="shared" si="40"/>
        <v>1032166</v>
      </c>
      <c r="G161" s="20">
        <f t="shared" si="40"/>
        <v>195</v>
      </c>
      <c r="H161" s="20">
        <f t="shared" si="40"/>
        <v>1032361</v>
      </c>
      <c r="I161" s="12">
        <f t="shared" si="32"/>
        <v>0.59768881838524135</v>
      </c>
      <c r="J161" s="56">
        <f>SUM(J162:J166)</f>
        <v>5</v>
      </c>
      <c r="K161" s="19">
        <f>SUM(K162:K166)</f>
        <v>12</v>
      </c>
      <c r="L161" s="23"/>
      <c r="M161" s="20">
        <f>SUM(M162:M166)</f>
        <v>1032337</v>
      </c>
      <c r="N161" s="20">
        <f>SUM(N162:N166)</f>
        <v>24</v>
      </c>
      <c r="O161" s="21">
        <f>SUM(O162:O166)</f>
        <v>1013706</v>
      </c>
      <c r="P161" s="21">
        <f t="shared" si="30"/>
        <v>18631</v>
      </c>
      <c r="Q161" s="12">
        <f t="shared" si="31"/>
        <v>1.804740118779042E-2</v>
      </c>
      <c r="S161" s="37"/>
    </row>
    <row r="162" spans="1:19">
      <c r="A162" s="36" t="s">
        <v>474</v>
      </c>
      <c r="B162" s="36" t="s">
        <v>473</v>
      </c>
      <c r="C162" s="61">
        <v>425160</v>
      </c>
      <c r="D162" s="61">
        <v>280</v>
      </c>
      <c r="E162" s="63">
        <f>C162+D162</f>
        <v>425440</v>
      </c>
      <c r="F162" s="60">
        <v>254104</v>
      </c>
      <c r="G162" s="60">
        <v>42</v>
      </c>
      <c r="H162" s="1">
        <f>F162+G162</f>
        <v>254146</v>
      </c>
      <c r="I162" s="4">
        <f t="shared" si="32"/>
        <v>0.59737213238059417</v>
      </c>
      <c r="J162" s="58">
        <v>1</v>
      </c>
      <c r="K162">
        <v>2</v>
      </c>
      <c r="L162" s="8" t="s">
        <v>3528</v>
      </c>
      <c r="M162" s="59">
        <f>VLOOKUP($A162,小選挙区!$A$1:$F$1300,6,FALSE)</f>
        <v>254141</v>
      </c>
      <c r="N162" s="59">
        <f t="shared" si="29"/>
        <v>5</v>
      </c>
      <c r="O162" s="3">
        <f>VLOOKUP($A162,小選挙区!$A$1:$C$1300,3,FALSE)</f>
        <v>250385</v>
      </c>
      <c r="P162" s="3">
        <f t="shared" si="30"/>
        <v>3756</v>
      </c>
      <c r="Q162" s="4">
        <f t="shared" si="31"/>
        <v>1.4779197374685705E-2</v>
      </c>
    </row>
    <row r="163" spans="1:19">
      <c r="A163" s="36" t="s">
        <v>476</v>
      </c>
      <c r="B163" s="36" t="s">
        <v>475</v>
      </c>
      <c r="C163" s="61">
        <v>381858</v>
      </c>
      <c r="D163" s="61">
        <v>265</v>
      </c>
      <c r="E163" s="63">
        <f>C163+D163</f>
        <v>382123</v>
      </c>
      <c r="F163" s="60">
        <v>217880</v>
      </c>
      <c r="G163" s="60">
        <v>45</v>
      </c>
      <c r="H163" s="1">
        <f>F163+G163</f>
        <v>217925</v>
      </c>
      <c r="I163" s="4">
        <f t="shared" si="32"/>
        <v>0.57030066235217458</v>
      </c>
      <c r="J163" s="58">
        <v>1</v>
      </c>
      <c r="K163">
        <v>3</v>
      </c>
      <c r="L163" s="8" t="s">
        <v>3527</v>
      </c>
      <c r="M163" s="59">
        <f>VLOOKUP($A163,小選挙区!$A$1:$F$1300,6,FALSE)</f>
        <v>217919</v>
      </c>
      <c r="N163" s="59">
        <f t="shared" si="29"/>
        <v>6</v>
      </c>
      <c r="O163" s="3">
        <f>VLOOKUP($A163,小選挙区!$A$1:$C$1300,3,FALSE)</f>
        <v>213375</v>
      </c>
      <c r="P163" s="3">
        <f t="shared" si="30"/>
        <v>4544</v>
      </c>
      <c r="Q163" s="4">
        <f t="shared" si="31"/>
        <v>2.0851784378599386E-2</v>
      </c>
    </row>
    <row r="164" spans="1:19">
      <c r="A164" s="36" t="s">
        <v>478</v>
      </c>
      <c r="B164" s="36" t="s">
        <v>477</v>
      </c>
      <c r="C164" s="61">
        <v>398822</v>
      </c>
      <c r="D164" s="61">
        <v>346</v>
      </c>
      <c r="E164" s="63">
        <f>C164+D164</f>
        <v>399168</v>
      </c>
      <c r="F164" s="60">
        <v>236730</v>
      </c>
      <c r="G164" s="60">
        <v>55</v>
      </c>
      <c r="H164" s="1">
        <f>F164+G164</f>
        <v>236785</v>
      </c>
      <c r="I164" s="4">
        <f>H164/E164</f>
        <v>0.59319634840468172</v>
      </c>
      <c r="J164" s="58">
        <v>1</v>
      </c>
      <c r="K164">
        <v>3</v>
      </c>
      <c r="L164" s="8" t="s">
        <v>3530</v>
      </c>
      <c r="M164" s="59">
        <f>VLOOKUP($A164,小選挙区!$A$1:$F$1300,6,FALSE)</f>
        <v>236779</v>
      </c>
      <c r="N164" s="59">
        <f t="shared" si="29"/>
        <v>6</v>
      </c>
      <c r="O164" s="3">
        <f>VLOOKUP($A164,小選挙区!$A$1:$C$1300,3,FALSE)</f>
        <v>232924</v>
      </c>
      <c r="P164" s="3">
        <f t="shared" si="30"/>
        <v>3855</v>
      </c>
      <c r="Q164" s="4">
        <f t="shared" si="31"/>
        <v>1.6281004649905607E-2</v>
      </c>
    </row>
    <row r="165" spans="1:19">
      <c r="A165" s="36" t="s">
        <v>480</v>
      </c>
      <c r="B165" s="36" t="s">
        <v>479</v>
      </c>
      <c r="C165" s="61">
        <v>240197</v>
      </c>
      <c r="D165" s="61">
        <v>204</v>
      </c>
      <c r="E165" s="63">
        <f>C165+D165</f>
        <v>240401</v>
      </c>
      <c r="F165" s="60">
        <v>142690</v>
      </c>
      <c r="G165" s="60">
        <v>32</v>
      </c>
      <c r="H165" s="1">
        <f>F165+G165</f>
        <v>142722</v>
      </c>
      <c r="I165" s="4">
        <f t="shared" si="32"/>
        <v>0.59368305456300097</v>
      </c>
      <c r="J165" s="58">
        <v>1</v>
      </c>
      <c r="K165">
        <v>2</v>
      </c>
      <c r="L165" s="8" t="s">
        <v>3539</v>
      </c>
      <c r="M165" s="59">
        <f>VLOOKUP($A165,小選挙区!$A$1:$F$1300,6,FALSE)</f>
        <v>142719</v>
      </c>
      <c r="N165" s="59">
        <f t="shared" si="29"/>
        <v>3</v>
      </c>
      <c r="O165" s="3">
        <f>VLOOKUP($A165,小選挙区!$A$1:$C$1300,3,FALSE)</f>
        <v>138884</v>
      </c>
      <c r="P165" s="3">
        <f t="shared" si="30"/>
        <v>3835</v>
      </c>
      <c r="Q165" s="4">
        <f t="shared" si="31"/>
        <v>2.6870984241761785E-2</v>
      </c>
    </row>
    <row r="166" spans="1:19">
      <c r="A166" s="36" t="s">
        <v>482</v>
      </c>
      <c r="B166" s="36" t="s">
        <v>481</v>
      </c>
      <c r="C166" s="61">
        <v>279862</v>
      </c>
      <c r="D166" s="61">
        <v>261</v>
      </c>
      <c r="E166" s="63">
        <f>C166+D166</f>
        <v>280123</v>
      </c>
      <c r="F166" s="60">
        <v>180762</v>
      </c>
      <c r="G166" s="60">
        <v>21</v>
      </c>
      <c r="H166" s="1">
        <f>F166+G166</f>
        <v>180783</v>
      </c>
      <c r="I166" s="4">
        <f t="shared" si="32"/>
        <v>0.64537006957657883</v>
      </c>
      <c r="J166" s="58">
        <v>1</v>
      </c>
      <c r="K166">
        <v>2</v>
      </c>
      <c r="L166" s="8" t="s">
        <v>3528</v>
      </c>
      <c r="M166" s="59">
        <f>VLOOKUP($A166,小選挙区!$A$1:$F$1300,6,FALSE)</f>
        <v>180779</v>
      </c>
      <c r="N166" s="59">
        <f t="shared" si="29"/>
        <v>4</v>
      </c>
      <c r="O166" s="3">
        <f>VLOOKUP($A166,小選挙区!$A$1:$C$1300,3,FALSE)</f>
        <v>178138</v>
      </c>
      <c r="P166" s="3">
        <f t="shared" si="30"/>
        <v>2641</v>
      </c>
      <c r="Q166" s="4">
        <f t="shared" si="31"/>
        <v>1.4608997726505844E-2</v>
      </c>
    </row>
    <row r="167" spans="1:19" s="19" customFormat="1">
      <c r="A167" s="37" t="s">
        <v>483</v>
      </c>
      <c r="B167" s="37" t="s">
        <v>94</v>
      </c>
      <c r="C167" s="62">
        <f t="shared" ref="C167:H167" si="41">SUM(C168:C172)</f>
        <v>1653072</v>
      </c>
      <c r="D167" s="62">
        <f t="shared" si="41"/>
        <v>895</v>
      </c>
      <c r="E167" s="64">
        <f t="shared" si="41"/>
        <v>1653967</v>
      </c>
      <c r="F167" s="20">
        <f t="shared" si="41"/>
        <v>960859</v>
      </c>
      <c r="G167" s="20">
        <f t="shared" si="41"/>
        <v>155</v>
      </c>
      <c r="H167" s="20">
        <f t="shared" si="41"/>
        <v>961014</v>
      </c>
      <c r="I167" s="12">
        <f t="shared" si="32"/>
        <v>0.58103577640908188</v>
      </c>
      <c r="J167" s="56">
        <f>SUM(J168:J172)</f>
        <v>5</v>
      </c>
      <c r="K167" s="19">
        <f>SUM(K168:K172)</f>
        <v>16</v>
      </c>
      <c r="L167" s="23"/>
      <c r="M167" s="20">
        <f>SUM(M168:M172)</f>
        <v>961000</v>
      </c>
      <c r="N167" s="20">
        <f>SUM(N168:N172)</f>
        <v>14</v>
      </c>
      <c r="O167" s="21">
        <f>SUM(O168:O172)</f>
        <v>943040</v>
      </c>
      <c r="P167" s="21">
        <f t="shared" si="30"/>
        <v>17960</v>
      </c>
      <c r="Q167" s="12">
        <f t="shared" si="31"/>
        <v>1.8688865764828304E-2</v>
      </c>
      <c r="S167" s="37"/>
    </row>
    <row r="168" spans="1:19">
      <c r="A168" s="36" t="s">
        <v>485</v>
      </c>
      <c r="B168" s="36" t="s">
        <v>484</v>
      </c>
      <c r="C168" s="61">
        <v>325850</v>
      </c>
      <c r="D168" s="61">
        <v>172</v>
      </c>
      <c r="E168" s="63">
        <f>C168+D168</f>
        <v>326022</v>
      </c>
      <c r="F168" s="60">
        <v>170500</v>
      </c>
      <c r="G168" s="60">
        <v>39</v>
      </c>
      <c r="H168" s="1">
        <f>F168+G168</f>
        <v>170539</v>
      </c>
      <c r="I168" s="4">
        <f t="shared" si="32"/>
        <v>0.52309046628755118</v>
      </c>
      <c r="J168" s="58">
        <v>1</v>
      </c>
      <c r="K168">
        <v>4</v>
      </c>
      <c r="L168" s="8" t="s">
        <v>3602</v>
      </c>
      <c r="M168" s="59">
        <f>VLOOKUP($A168,小選挙区!$A$1:$F$1300,6,FALSE)</f>
        <v>170537</v>
      </c>
      <c r="N168" s="59">
        <f t="shared" si="29"/>
        <v>2</v>
      </c>
      <c r="O168" s="3">
        <f>VLOOKUP($A168,小選挙区!$A$1:$C$1300,3,FALSE)</f>
        <v>165978</v>
      </c>
      <c r="P168" s="3">
        <f t="shared" si="30"/>
        <v>4559</v>
      </c>
      <c r="Q168" s="4">
        <f t="shared" si="31"/>
        <v>2.6733201592616267E-2</v>
      </c>
    </row>
    <row r="169" spans="1:19">
      <c r="A169" s="36" t="s">
        <v>487</v>
      </c>
      <c r="B169" s="36" t="s">
        <v>486</v>
      </c>
      <c r="C169" s="61">
        <v>300433</v>
      </c>
      <c r="D169" s="61">
        <v>175</v>
      </c>
      <c r="E169" s="63">
        <f>C169+D169</f>
        <v>300608</v>
      </c>
      <c r="F169" s="60">
        <v>168589</v>
      </c>
      <c r="G169" s="60">
        <v>31</v>
      </c>
      <c r="H169" s="1">
        <f>F169+G169</f>
        <v>168620</v>
      </c>
      <c r="I169" s="4">
        <f t="shared" si="32"/>
        <v>0.56092984883968489</v>
      </c>
      <c r="J169" s="58">
        <v>1</v>
      </c>
      <c r="K169">
        <v>3</v>
      </c>
      <c r="L169" s="8" t="s">
        <v>3549</v>
      </c>
      <c r="M169" s="59">
        <f>VLOOKUP($A169,小選挙区!$A$1:$F$1300,6,FALSE)</f>
        <v>168617</v>
      </c>
      <c r="N169" s="59">
        <f t="shared" si="29"/>
        <v>3</v>
      </c>
      <c r="O169" s="3">
        <f>VLOOKUP($A169,小選挙区!$A$1:$C$1300,3,FALSE)</f>
        <v>165308</v>
      </c>
      <c r="P169" s="3">
        <f t="shared" si="30"/>
        <v>3309</v>
      </c>
      <c r="Q169" s="4">
        <f t="shared" si="31"/>
        <v>1.9624355788562246E-2</v>
      </c>
    </row>
    <row r="170" spans="1:19">
      <c r="A170" s="36" t="s">
        <v>489</v>
      </c>
      <c r="B170" s="36" t="s">
        <v>488</v>
      </c>
      <c r="C170" s="61">
        <v>422801</v>
      </c>
      <c r="D170" s="61">
        <v>192</v>
      </c>
      <c r="E170" s="63">
        <f>C170+D170</f>
        <v>422993</v>
      </c>
      <c r="F170" s="60">
        <v>230708</v>
      </c>
      <c r="G170" s="60">
        <v>31</v>
      </c>
      <c r="H170" s="1">
        <f>F170+G170</f>
        <v>230739</v>
      </c>
      <c r="I170" s="4">
        <f>H170/E170</f>
        <v>0.54549129654627859</v>
      </c>
      <c r="J170" s="58">
        <v>1</v>
      </c>
      <c r="K170">
        <v>2</v>
      </c>
      <c r="L170" s="8" t="s">
        <v>3528</v>
      </c>
      <c r="M170" s="59">
        <f>VLOOKUP($A170,小選挙区!$A$1:$F$1300,6,FALSE)</f>
        <v>230732</v>
      </c>
      <c r="N170" s="59">
        <f t="shared" si="29"/>
        <v>7</v>
      </c>
      <c r="O170" s="3">
        <f>VLOOKUP($A170,小選挙区!$A$1:$C$1300,3,FALSE)</f>
        <v>225973</v>
      </c>
      <c r="P170" s="3">
        <f t="shared" si="30"/>
        <v>4759</v>
      </c>
      <c r="Q170" s="4">
        <f t="shared" si="31"/>
        <v>2.0625660939964981E-2</v>
      </c>
    </row>
    <row r="171" spans="1:19">
      <c r="A171" s="36" t="s">
        <v>491</v>
      </c>
      <c r="B171" s="36" t="s">
        <v>490</v>
      </c>
      <c r="C171" s="61">
        <v>330307</v>
      </c>
      <c r="D171" s="61">
        <v>190</v>
      </c>
      <c r="E171" s="63">
        <f>C171+D171</f>
        <v>330497</v>
      </c>
      <c r="F171" s="60">
        <v>219322</v>
      </c>
      <c r="G171" s="60">
        <v>31</v>
      </c>
      <c r="H171" s="1">
        <f>F171+G171</f>
        <v>219353</v>
      </c>
      <c r="I171" s="4">
        <f t="shared" si="32"/>
        <v>0.66370647842491759</v>
      </c>
      <c r="J171" s="58">
        <v>1</v>
      </c>
      <c r="K171">
        <v>3</v>
      </c>
      <c r="L171" s="8" t="s">
        <v>3527</v>
      </c>
      <c r="M171" s="59">
        <f>VLOOKUP($A171,小選挙区!$A$1:$F$1300,6,FALSE)</f>
        <v>219351</v>
      </c>
      <c r="N171" s="59">
        <f t="shared" si="29"/>
        <v>2</v>
      </c>
      <c r="O171" s="3">
        <f>VLOOKUP($A171,小選挙区!$A$1:$C$1300,3,FALSE)</f>
        <v>216369</v>
      </c>
      <c r="P171" s="3">
        <f t="shared" si="30"/>
        <v>2982</v>
      </c>
      <c r="Q171" s="4">
        <f t="shared" si="31"/>
        <v>1.3594649671075126E-2</v>
      </c>
    </row>
    <row r="172" spans="1:19">
      <c r="A172" s="36" t="s">
        <v>493</v>
      </c>
      <c r="B172" s="36" t="s">
        <v>492</v>
      </c>
      <c r="C172" s="61">
        <v>273681</v>
      </c>
      <c r="D172" s="61">
        <v>166</v>
      </c>
      <c r="E172" s="63">
        <f>C172+D172</f>
        <v>273847</v>
      </c>
      <c r="F172" s="60">
        <v>171740</v>
      </c>
      <c r="G172" s="60">
        <v>23</v>
      </c>
      <c r="H172" s="1">
        <f>F172+G172</f>
        <v>171763</v>
      </c>
      <c r="I172" s="4">
        <f t="shared" si="32"/>
        <v>0.62722250015519609</v>
      </c>
      <c r="J172" s="58">
        <v>1</v>
      </c>
      <c r="K172">
        <v>4</v>
      </c>
      <c r="L172" s="8" t="s">
        <v>3570</v>
      </c>
      <c r="M172" s="59">
        <f>VLOOKUP($A172,小選挙区!$A$1:$F$1300,6,FALSE)</f>
        <v>171763</v>
      </c>
      <c r="N172" s="59">
        <f t="shared" si="29"/>
        <v>0</v>
      </c>
      <c r="O172" s="3">
        <f>VLOOKUP($A172,小選挙区!$A$1:$C$1300,3,FALSE)</f>
        <v>169412</v>
      </c>
      <c r="P172" s="3">
        <f t="shared" si="30"/>
        <v>2351</v>
      </c>
      <c r="Q172" s="4">
        <f t="shared" si="31"/>
        <v>1.3687464704272748E-2</v>
      </c>
    </row>
    <row r="173" spans="1:19" s="19" customFormat="1">
      <c r="A173" s="37" t="s">
        <v>98</v>
      </c>
      <c r="B173" s="37" t="s">
        <v>97</v>
      </c>
      <c r="C173" s="62">
        <f t="shared" ref="C173:H173" si="42">SUM(C174:C181)</f>
        <v>3045158</v>
      </c>
      <c r="D173" s="62">
        <f t="shared" si="42"/>
        <v>2305</v>
      </c>
      <c r="E173" s="64">
        <f t="shared" si="42"/>
        <v>3047463</v>
      </c>
      <c r="F173" s="20">
        <f t="shared" si="42"/>
        <v>1670004</v>
      </c>
      <c r="G173" s="20">
        <f t="shared" si="42"/>
        <v>398</v>
      </c>
      <c r="H173" s="20">
        <f t="shared" si="42"/>
        <v>1670402</v>
      </c>
      <c r="I173" s="12">
        <f t="shared" si="32"/>
        <v>0.54812872215347652</v>
      </c>
      <c r="J173" s="56">
        <f>SUM(J174:J181)</f>
        <v>8</v>
      </c>
      <c r="K173" s="19">
        <f>SUM(K174:K181)</f>
        <v>23</v>
      </c>
      <c r="L173" s="23"/>
      <c r="M173" s="20">
        <f>SUM(M174:M181)</f>
        <v>1670385</v>
      </c>
      <c r="N173" s="20">
        <f>SUM(N174:N181)</f>
        <v>17</v>
      </c>
      <c r="O173" s="21">
        <f>SUM(O174:O181)</f>
        <v>1647854</v>
      </c>
      <c r="P173" s="21">
        <f t="shared" si="30"/>
        <v>22531</v>
      </c>
      <c r="Q173" s="12">
        <f t="shared" si="31"/>
        <v>1.348850714056939E-2</v>
      </c>
      <c r="S173" s="37"/>
    </row>
    <row r="174" spans="1:19">
      <c r="A174" s="36" t="s">
        <v>495</v>
      </c>
      <c r="B174" s="36" t="s">
        <v>494</v>
      </c>
      <c r="C174" s="61">
        <v>386847</v>
      </c>
      <c r="D174" s="61">
        <v>285</v>
      </c>
      <c r="E174" s="63">
        <f t="shared" ref="E174:E181" si="43">C174+D174</f>
        <v>387132</v>
      </c>
      <c r="F174" s="60">
        <v>197364</v>
      </c>
      <c r="G174" s="60">
        <v>51</v>
      </c>
      <c r="H174" s="1">
        <f t="shared" ref="H174:H181" si="44">F174+G174</f>
        <v>197415</v>
      </c>
      <c r="I174" s="4">
        <f t="shared" si="32"/>
        <v>0.50994234524658255</v>
      </c>
      <c r="J174" s="58">
        <v>1</v>
      </c>
      <c r="K174">
        <v>4</v>
      </c>
      <c r="L174" s="8" t="s">
        <v>3550</v>
      </c>
      <c r="M174" s="59">
        <f>VLOOKUP($A174,小選挙区!$A$1:$F$1300,6,FALSE)</f>
        <v>197416</v>
      </c>
      <c r="N174" s="59">
        <f t="shared" si="29"/>
        <v>-1</v>
      </c>
      <c r="O174" s="3">
        <f>VLOOKUP($A174,小選挙区!$A$1:$C$1300,3,FALSE)</f>
        <v>194583</v>
      </c>
      <c r="P174" s="3">
        <f t="shared" si="30"/>
        <v>2833</v>
      </c>
      <c r="Q174" s="4">
        <f t="shared" si="31"/>
        <v>1.435040726182275E-2</v>
      </c>
    </row>
    <row r="175" spans="1:19">
      <c r="A175" s="36" t="s">
        <v>497</v>
      </c>
      <c r="B175" s="36" t="s">
        <v>496</v>
      </c>
      <c r="C175" s="61">
        <v>388220</v>
      </c>
      <c r="D175" s="61">
        <v>216</v>
      </c>
      <c r="E175" s="63">
        <f t="shared" si="43"/>
        <v>388436</v>
      </c>
      <c r="F175" s="60">
        <v>217939</v>
      </c>
      <c r="G175" s="60">
        <v>31</v>
      </c>
      <c r="H175" s="1">
        <f t="shared" si="44"/>
        <v>217970</v>
      </c>
      <c r="I175" s="4">
        <f t="shared" si="32"/>
        <v>0.56114778238886198</v>
      </c>
      <c r="J175" s="58">
        <v>1</v>
      </c>
      <c r="K175">
        <v>3</v>
      </c>
      <c r="L175" s="8" t="s">
        <v>3531</v>
      </c>
      <c r="M175" s="59">
        <f>VLOOKUP($A175,小選挙区!$A$1:$F$1300,6,FALSE)</f>
        <v>217964</v>
      </c>
      <c r="N175" s="59">
        <f t="shared" si="29"/>
        <v>6</v>
      </c>
      <c r="O175" s="3">
        <f>VLOOKUP($A175,小選挙区!$A$1:$C$1300,3,FALSE)</f>
        <v>214510</v>
      </c>
      <c r="P175" s="3">
        <f t="shared" si="30"/>
        <v>3454</v>
      </c>
      <c r="Q175" s="4">
        <f t="shared" si="31"/>
        <v>1.5846653575819859E-2</v>
      </c>
    </row>
    <row r="176" spans="1:19">
      <c r="A176" s="36" t="s">
        <v>499</v>
      </c>
      <c r="B176" s="36" t="s">
        <v>498</v>
      </c>
      <c r="C176" s="61">
        <v>371535</v>
      </c>
      <c r="D176" s="61">
        <v>295</v>
      </c>
      <c r="E176" s="63">
        <f t="shared" si="43"/>
        <v>371830</v>
      </c>
      <c r="F176" s="60">
        <v>216138</v>
      </c>
      <c r="G176" s="60">
        <v>43</v>
      </c>
      <c r="H176" s="1">
        <f t="shared" si="44"/>
        <v>216181</v>
      </c>
      <c r="I176" s="4">
        <f>H176/E176</f>
        <v>0.5813974127961703</v>
      </c>
      <c r="J176" s="58">
        <v>1</v>
      </c>
      <c r="K176">
        <v>2</v>
      </c>
      <c r="L176" s="8" t="s">
        <v>3528</v>
      </c>
      <c r="M176" s="59">
        <f>VLOOKUP($A176,小選挙区!$A$1:$F$1300,6,FALSE)</f>
        <v>216176</v>
      </c>
      <c r="N176" s="59">
        <f t="shared" si="29"/>
        <v>5</v>
      </c>
      <c r="O176" s="3">
        <f>VLOOKUP($A176,小選挙区!$A$1:$C$1300,3,FALSE)</f>
        <v>213239</v>
      </c>
      <c r="P176" s="3">
        <f t="shared" si="30"/>
        <v>2937</v>
      </c>
      <c r="Q176" s="4">
        <f t="shared" si="31"/>
        <v>1.3586152024276515E-2</v>
      </c>
    </row>
    <row r="177" spans="1:19">
      <c r="A177" s="36" t="s">
        <v>501</v>
      </c>
      <c r="B177" s="36" t="s">
        <v>500</v>
      </c>
      <c r="C177" s="61">
        <v>320125</v>
      </c>
      <c r="D177" s="61">
        <v>249</v>
      </c>
      <c r="E177" s="63">
        <f t="shared" si="43"/>
        <v>320374</v>
      </c>
      <c r="F177" s="60">
        <v>160374</v>
      </c>
      <c r="G177" s="60">
        <v>44</v>
      </c>
      <c r="H177" s="1">
        <f t="shared" si="44"/>
        <v>160418</v>
      </c>
      <c r="I177" s="4">
        <f t="shared" si="32"/>
        <v>0.50072103229350695</v>
      </c>
      <c r="J177" s="58">
        <v>1</v>
      </c>
      <c r="K177">
        <v>3</v>
      </c>
      <c r="L177" s="8" t="s">
        <v>3571</v>
      </c>
      <c r="M177" s="59">
        <f>VLOOKUP($A177,小選挙区!$A$1:$F$1300,6,FALSE)</f>
        <v>160416</v>
      </c>
      <c r="N177" s="59">
        <f t="shared" si="29"/>
        <v>2</v>
      </c>
      <c r="O177" s="3">
        <f>VLOOKUP($A177,小選挙区!$A$1:$C$1300,3,FALSE)</f>
        <v>157900</v>
      </c>
      <c r="P177" s="3">
        <f t="shared" si="30"/>
        <v>2516</v>
      </c>
      <c r="Q177" s="4">
        <f t="shared" si="31"/>
        <v>1.5684221025334132E-2</v>
      </c>
    </row>
    <row r="178" spans="1:19">
      <c r="A178" s="36" t="s">
        <v>503</v>
      </c>
      <c r="B178" s="36" t="s">
        <v>502</v>
      </c>
      <c r="C178" s="61">
        <v>458310</v>
      </c>
      <c r="D178" s="61">
        <v>326</v>
      </c>
      <c r="E178" s="63">
        <f t="shared" si="43"/>
        <v>458636</v>
      </c>
      <c r="F178" s="60">
        <v>249382</v>
      </c>
      <c r="G178" s="60">
        <v>60</v>
      </c>
      <c r="H178" s="1">
        <f t="shared" si="44"/>
        <v>249442</v>
      </c>
      <c r="I178" s="4">
        <f t="shared" si="32"/>
        <v>0.54387793369905546</v>
      </c>
      <c r="J178" s="58">
        <v>1</v>
      </c>
      <c r="K178">
        <v>4</v>
      </c>
      <c r="L178" s="8" t="s">
        <v>3572</v>
      </c>
      <c r="M178" s="59">
        <f>VLOOKUP($A178,小選挙区!$A$1:$F$1300,6,FALSE)</f>
        <v>249434</v>
      </c>
      <c r="N178" s="59">
        <f t="shared" si="29"/>
        <v>8</v>
      </c>
      <c r="O178" s="3">
        <f>VLOOKUP($A178,小選挙区!$A$1:$C$1300,3,FALSE)</f>
        <v>246232</v>
      </c>
      <c r="P178" s="3">
        <f t="shared" si="30"/>
        <v>3202</v>
      </c>
      <c r="Q178" s="4">
        <f t="shared" si="31"/>
        <v>1.283706311088304E-2</v>
      </c>
    </row>
    <row r="179" spans="1:19">
      <c r="A179" s="36" t="s">
        <v>505</v>
      </c>
      <c r="B179" s="36" t="s">
        <v>504</v>
      </c>
      <c r="C179" s="61">
        <v>424785</v>
      </c>
      <c r="D179" s="61">
        <v>346</v>
      </c>
      <c r="E179" s="63">
        <f t="shared" si="43"/>
        <v>425131</v>
      </c>
      <c r="F179" s="60">
        <v>228551</v>
      </c>
      <c r="G179" s="60">
        <v>50</v>
      </c>
      <c r="H179" s="1">
        <f t="shared" si="44"/>
        <v>228601</v>
      </c>
      <c r="I179" s="4">
        <f t="shared" si="32"/>
        <v>0.53771896191997293</v>
      </c>
      <c r="J179" s="58">
        <v>1</v>
      </c>
      <c r="K179">
        <v>3</v>
      </c>
      <c r="L179" s="8" t="s">
        <v>3527</v>
      </c>
      <c r="M179" s="59">
        <f>VLOOKUP($A179,小選挙区!$A$1:$F$1300,6,FALSE)</f>
        <v>228600</v>
      </c>
      <c r="N179" s="59">
        <f t="shared" si="29"/>
        <v>1</v>
      </c>
      <c r="O179" s="3">
        <f>VLOOKUP($A179,小選挙区!$A$1:$C$1300,3,FALSE)</f>
        <v>226022</v>
      </c>
      <c r="P179" s="3">
        <f t="shared" si="30"/>
        <v>2578</v>
      </c>
      <c r="Q179" s="4">
        <f t="shared" si="31"/>
        <v>1.1277340332458443E-2</v>
      </c>
    </row>
    <row r="180" spans="1:19">
      <c r="A180" s="36" t="s">
        <v>507</v>
      </c>
      <c r="B180" s="36" t="s">
        <v>506</v>
      </c>
      <c r="C180" s="61">
        <v>328499</v>
      </c>
      <c r="D180" s="61">
        <v>236</v>
      </c>
      <c r="E180" s="63">
        <f t="shared" si="43"/>
        <v>328735</v>
      </c>
      <c r="F180" s="60">
        <v>192973</v>
      </c>
      <c r="G180" s="60">
        <v>46</v>
      </c>
      <c r="H180" s="1">
        <f t="shared" si="44"/>
        <v>193019</v>
      </c>
      <c r="I180" s="4">
        <f>H180/E180</f>
        <v>0.5871568284484463</v>
      </c>
      <c r="J180" s="58">
        <v>1</v>
      </c>
      <c r="K180">
        <v>2</v>
      </c>
      <c r="L180" s="8" t="s">
        <v>3528</v>
      </c>
      <c r="M180" s="59">
        <f>VLOOKUP($A180,小選挙区!$A$1:$F$1300,6,FALSE)</f>
        <v>193021</v>
      </c>
      <c r="N180" s="59">
        <f t="shared" si="29"/>
        <v>-2</v>
      </c>
      <c r="O180" s="3">
        <f>VLOOKUP($A180,小選挙区!$A$1:$C$1300,3,FALSE)</f>
        <v>190750</v>
      </c>
      <c r="P180" s="3">
        <f t="shared" si="30"/>
        <v>2271</v>
      </c>
      <c r="Q180" s="4">
        <f t="shared" si="31"/>
        <v>1.1765559187860389E-2</v>
      </c>
    </row>
    <row r="181" spans="1:19">
      <c r="A181" s="36" t="s">
        <v>509</v>
      </c>
      <c r="B181" s="36" t="s">
        <v>508</v>
      </c>
      <c r="C181" s="61">
        <v>366837</v>
      </c>
      <c r="D181" s="61">
        <v>352</v>
      </c>
      <c r="E181" s="63">
        <f t="shared" si="43"/>
        <v>367189</v>
      </c>
      <c r="F181" s="60">
        <v>207283</v>
      </c>
      <c r="G181" s="60">
        <v>73</v>
      </c>
      <c r="H181" s="1">
        <f t="shared" si="44"/>
        <v>207356</v>
      </c>
      <c r="I181" s="4">
        <f t="shared" si="32"/>
        <v>0.56471190585774633</v>
      </c>
      <c r="J181" s="58">
        <v>1</v>
      </c>
      <c r="K181">
        <v>2</v>
      </c>
      <c r="L181" s="8" t="s">
        <v>3528</v>
      </c>
      <c r="M181" s="59">
        <f>VLOOKUP($A181,小選挙区!$A$1:$F$1300,6,FALSE)</f>
        <v>207358</v>
      </c>
      <c r="N181" s="59">
        <f t="shared" si="29"/>
        <v>-2</v>
      </c>
      <c r="O181" s="3">
        <f>VLOOKUP($A181,小選挙区!$A$1:$C$1300,3,FALSE)</f>
        <v>204618</v>
      </c>
      <c r="P181" s="3">
        <f t="shared" si="30"/>
        <v>2740</v>
      </c>
      <c r="Q181" s="4">
        <f t="shared" si="31"/>
        <v>1.3213862016416054E-2</v>
      </c>
    </row>
    <row r="182" spans="1:19" s="19" customFormat="1">
      <c r="A182" s="37" t="s">
        <v>510</v>
      </c>
      <c r="B182" s="37" t="s">
        <v>100</v>
      </c>
      <c r="C182" s="20">
        <f t="shared" ref="C182:H182" si="45">SUM(C183:C197)</f>
        <v>6117819</v>
      </c>
      <c r="D182" s="20">
        <f t="shared" si="45"/>
        <v>4145</v>
      </c>
      <c r="E182" s="64">
        <f t="shared" si="45"/>
        <v>6121964</v>
      </c>
      <c r="F182" s="20">
        <f t="shared" si="45"/>
        <v>3425592</v>
      </c>
      <c r="G182" s="20">
        <f t="shared" si="45"/>
        <v>852</v>
      </c>
      <c r="H182" s="20">
        <f t="shared" si="45"/>
        <v>3426444</v>
      </c>
      <c r="I182" s="12">
        <f t="shared" si="32"/>
        <v>0.55969685545357661</v>
      </c>
      <c r="J182" s="56">
        <f>SUM(J183:J197)</f>
        <v>15</v>
      </c>
      <c r="K182" s="19">
        <f>SUM(K183:K197)</f>
        <v>41</v>
      </c>
      <c r="L182" s="23"/>
      <c r="M182" s="20">
        <f>SUM(M183:M197)</f>
        <v>3426397</v>
      </c>
      <c r="N182" s="20">
        <f>SUM(N183:N197)</f>
        <v>47</v>
      </c>
      <c r="O182" s="21">
        <f>SUM(O183:O197)</f>
        <v>3341514</v>
      </c>
      <c r="P182" s="21">
        <f t="shared" si="30"/>
        <v>84883</v>
      </c>
      <c r="Q182" s="12">
        <f t="shared" si="31"/>
        <v>2.4773253070207567E-2</v>
      </c>
      <c r="S182" s="37"/>
    </row>
    <row r="183" spans="1:19">
      <c r="A183" s="36" t="s">
        <v>512</v>
      </c>
      <c r="B183" s="36" t="s">
        <v>511</v>
      </c>
      <c r="C183" s="61">
        <f t="shared" ref="C183:C197" si="46">E183-D183</f>
        <v>400003</v>
      </c>
      <c r="D183" s="61">
        <v>335</v>
      </c>
      <c r="E183" s="63">
        <v>400338</v>
      </c>
      <c r="F183" s="60">
        <f t="shared" ref="F183:F197" si="47">H183-G183</f>
        <v>198060</v>
      </c>
      <c r="G183" s="60">
        <v>76</v>
      </c>
      <c r="H183" s="1">
        <v>198136</v>
      </c>
      <c r="I183" s="4">
        <f t="shared" si="32"/>
        <v>0.49492179108653189</v>
      </c>
      <c r="J183" s="58">
        <v>1</v>
      </c>
      <c r="K183">
        <v>3</v>
      </c>
      <c r="L183" s="8" t="s">
        <v>3530</v>
      </c>
      <c r="M183" s="59">
        <f>VLOOKUP($A183,小選挙区!$A$1:$F$1300,6,FALSE)</f>
        <v>198133</v>
      </c>
      <c r="N183" s="59">
        <f t="shared" si="29"/>
        <v>3</v>
      </c>
      <c r="O183" s="3">
        <f>VLOOKUP($A183,小選挙区!$A$1:$C$1300,3,FALSE)</f>
        <v>192802</v>
      </c>
      <c r="P183" s="3">
        <f t="shared" si="30"/>
        <v>5331</v>
      </c>
      <c r="Q183" s="4">
        <f t="shared" si="31"/>
        <v>2.6906169088440592E-2</v>
      </c>
    </row>
    <row r="184" spans="1:19">
      <c r="A184" s="36" t="s">
        <v>514</v>
      </c>
      <c r="B184" s="36" t="s">
        <v>513</v>
      </c>
      <c r="C184" s="61">
        <f t="shared" si="46"/>
        <v>404018</v>
      </c>
      <c r="D184" s="61">
        <v>418</v>
      </c>
      <c r="E184" s="63">
        <v>404436</v>
      </c>
      <c r="F184" s="60">
        <f t="shared" si="47"/>
        <v>216022</v>
      </c>
      <c r="G184" s="60">
        <v>103</v>
      </c>
      <c r="H184" s="1">
        <v>216125</v>
      </c>
      <c r="I184" s="4">
        <f>H184/E184</f>
        <v>0.53438615751317886</v>
      </c>
      <c r="J184" s="58">
        <v>1</v>
      </c>
      <c r="K184">
        <v>2</v>
      </c>
      <c r="L184" s="8" t="s">
        <v>3573</v>
      </c>
      <c r="M184" s="59">
        <f>VLOOKUP($A184,小選挙区!$A$1:$F$1300,6,FALSE)</f>
        <v>216121</v>
      </c>
      <c r="N184" s="59">
        <f t="shared" si="29"/>
        <v>4</v>
      </c>
      <c r="O184" s="3">
        <f>VLOOKUP($A184,小選挙区!$A$1:$C$1300,3,FALSE)</f>
        <v>210815</v>
      </c>
      <c r="P184" s="3">
        <f t="shared" si="30"/>
        <v>5306</v>
      </c>
      <c r="Q184" s="4">
        <f t="shared" si="31"/>
        <v>2.4551061673784593E-2</v>
      </c>
    </row>
    <row r="185" spans="1:19">
      <c r="A185" s="36" t="s">
        <v>516</v>
      </c>
      <c r="B185" s="36" t="s">
        <v>515</v>
      </c>
      <c r="C185" s="61">
        <f t="shared" si="46"/>
        <v>417350</v>
      </c>
      <c r="D185" s="61">
        <v>378</v>
      </c>
      <c r="E185" s="63">
        <v>417728</v>
      </c>
      <c r="F185" s="60">
        <f t="shared" si="47"/>
        <v>226405</v>
      </c>
      <c r="G185" s="60">
        <v>96</v>
      </c>
      <c r="H185" s="1">
        <v>226501</v>
      </c>
      <c r="I185" s="4">
        <f t="shared" si="32"/>
        <v>0.54222125402175581</v>
      </c>
      <c r="J185" s="58">
        <v>1</v>
      </c>
      <c r="K185">
        <v>2</v>
      </c>
      <c r="L185" s="8" t="s">
        <v>3528</v>
      </c>
      <c r="M185" s="59">
        <f>VLOOKUP($A185,小選挙区!$A$1:$F$1300,6,FALSE)</f>
        <v>226496</v>
      </c>
      <c r="N185" s="59">
        <f t="shared" si="29"/>
        <v>5</v>
      </c>
      <c r="O185" s="3">
        <f>VLOOKUP($A185,小選挙区!$A$1:$C$1300,3,FALSE)</f>
        <v>220889</v>
      </c>
      <c r="P185" s="3">
        <f t="shared" si="30"/>
        <v>5607</v>
      </c>
      <c r="Q185" s="4">
        <f t="shared" si="31"/>
        <v>2.4755404068946031E-2</v>
      </c>
    </row>
    <row r="186" spans="1:19">
      <c r="A186" s="36" t="s">
        <v>518</v>
      </c>
      <c r="B186" s="36" t="s">
        <v>517</v>
      </c>
      <c r="C186" s="61">
        <f t="shared" si="46"/>
        <v>372045</v>
      </c>
      <c r="D186" s="61">
        <v>265</v>
      </c>
      <c r="E186" s="63">
        <v>372310</v>
      </c>
      <c r="F186" s="60">
        <f t="shared" si="47"/>
        <v>182203</v>
      </c>
      <c r="G186" s="60">
        <v>56</v>
      </c>
      <c r="H186" s="1">
        <v>182259</v>
      </c>
      <c r="I186" s="4">
        <f t="shared" si="32"/>
        <v>0.48953560205205338</v>
      </c>
      <c r="J186" s="58">
        <v>1</v>
      </c>
      <c r="K186">
        <v>3</v>
      </c>
      <c r="L186" s="8" t="s">
        <v>3527</v>
      </c>
      <c r="M186" s="59">
        <f>VLOOKUP($A186,小選挙区!$A$1:$F$1300,6,FALSE)</f>
        <v>182256</v>
      </c>
      <c r="N186" s="59">
        <f t="shared" si="29"/>
        <v>3</v>
      </c>
      <c r="O186" s="3">
        <f>VLOOKUP($A186,小選挙区!$A$1:$C$1300,3,FALSE)</f>
        <v>178430</v>
      </c>
      <c r="P186" s="3">
        <f t="shared" si="30"/>
        <v>3826</v>
      </c>
      <c r="Q186" s="4">
        <f t="shared" si="31"/>
        <v>2.0992450179966642E-2</v>
      </c>
    </row>
    <row r="187" spans="1:19">
      <c r="A187" s="36" t="s">
        <v>520</v>
      </c>
      <c r="B187" s="36" t="s">
        <v>519</v>
      </c>
      <c r="C187" s="61">
        <f t="shared" si="46"/>
        <v>431806</v>
      </c>
      <c r="D187" s="61">
        <v>218</v>
      </c>
      <c r="E187" s="63">
        <v>432024</v>
      </c>
      <c r="F187" s="60">
        <f t="shared" si="47"/>
        <v>210065</v>
      </c>
      <c r="G187" s="60">
        <v>36</v>
      </c>
      <c r="H187" s="1">
        <v>210101</v>
      </c>
      <c r="I187" s="4">
        <f t="shared" si="32"/>
        <v>0.48631788974686591</v>
      </c>
      <c r="J187" s="58">
        <v>1</v>
      </c>
      <c r="K187">
        <v>3</v>
      </c>
      <c r="L187" s="8" t="s">
        <v>3527</v>
      </c>
      <c r="M187" s="59">
        <f>VLOOKUP($A187,小選挙区!$A$1:$F$1300,6,FALSE)</f>
        <v>210096</v>
      </c>
      <c r="N187" s="59">
        <f t="shared" si="29"/>
        <v>5</v>
      </c>
      <c r="O187" s="3">
        <f>VLOOKUP($A187,小選挙区!$A$1:$C$1300,3,FALSE)</f>
        <v>204855</v>
      </c>
      <c r="P187" s="3">
        <f t="shared" si="30"/>
        <v>5241</v>
      </c>
      <c r="Q187" s="4">
        <f t="shared" si="31"/>
        <v>2.4945739090701392E-2</v>
      </c>
    </row>
    <row r="188" spans="1:19">
      <c r="A188" s="36" t="s">
        <v>522</v>
      </c>
      <c r="B188" s="36" t="s">
        <v>521</v>
      </c>
      <c r="C188" s="61">
        <f t="shared" si="46"/>
        <v>435646</v>
      </c>
      <c r="D188" s="61">
        <v>303</v>
      </c>
      <c r="E188" s="63">
        <v>435949</v>
      </c>
      <c r="F188" s="60">
        <f t="shared" si="47"/>
        <v>238952</v>
      </c>
      <c r="G188" s="60">
        <v>69</v>
      </c>
      <c r="H188" s="1">
        <v>239021</v>
      </c>
      <c r="I188" s="4">
        <f t="shared" si="32"/>
        <v>0.54827743612211521</v>
      </c>
      <c r="J188" s="58">
        <v>1</v>
      </c>
      <c r="K188">
        <v>3</v>
      </c>
      <c r="L188" s="8" t="s">
        <v>3531</v>
      </c>
      <c r="M188" s="59">
        <f>VLOOKUP($A188,小選挙区!$A$1:$F$1300,6,FALSE)</f>
        <v>239018</v>
      </c>
      <c r="N188" s="59">
        <f t="shared" si="29"/>
        <v>3</v>
      </c>
      <c r="O188" s="3">
        <f>VLOOKUP($A188,小選挙区!$A$1:$C$1300,3,FALSE)</f>
        <v>233379</v>
      </c>
      <c r="P188" s="3">
        <f t="shared" si="30"/>
        <v>5639</v>
      </c>
      <c r="Q188" s="4">
        <f t="shared" si="31"/>
        <v>2.359236542854513E-2</v>
      </c>
    </row>
    <row r="189" spans="1:19">
      <c r="A189" s="36" t="s">
        <v>524</v>
      </c>
      <c r="B189" s="36" t="s">
        <v>523</v>
      </c>
      <c r="C189" s="61">
        <f t="shared" si="46"/>
        <v>455316</v>
      </c>
      <c r="D189" s="61">
        <v>340</v>
      </c>
      <c r="E189" s="63">
        <v>455656</v>
      </c>
      <c r="F189" s="60">
        <f t="shared" si="47"/>
        <v>271217</v>
      </c>
      <c r="G189" s="60">
        <v>60</v>
      </c>
      <c r="H189" s="1">
        <v>271277</v>
      </c>
      <c r="I189" s="4">
        <f>H189/E189</f>
        <v>0.59535482908158788</v>
      </c>
      <c r="J189" s="58">
        <v>1</v>
      </c>
      <c r="K189">
        <v>3</v>
      </c>
      <c r="L189" s="8" t="s">
        <v>3531</v>
      </c>
      <c r="M189" s="59">
        <f>VLOOKUP($A189,小選挙区!$A$1:$F$1300,6,FALSE)</f>
        <v>271269</v>
      </c>
      <c r="N189" s="59">
        <f t="shared" si="29"/>
        <v>8</v>
      </c>
      <c r="O189" s="3">
        <f>VLOOKUP($A189,小選挙区!$A$1:$C$1300,3,FALSE)</f>
        <v>264595</v>
      </c>
      <c r="P189" s="3">
        <f t="shared" si="30"/>
        <v>6674</v>
      </c>
      <c r="Q189" s="4">
        <f t="shared" si="31"/>
        <v>2.4602884959210231E-2</v>
      </c>
    </row>
    <row r="190" spans="1:19">
      <c r="A190" s="36" t="s">
        <v>526</v>
      </c>
      <c r="B190" s="36" t="s">
        <v>525</v>
      </c>
      <c r="C190" s="61">
        <f t="shared" si="46"/>
        <v>437401</v>
      </c>
      <c r="D190" s="61">
        <v>244</v>
      </c>
      <c r="E190" s="63">
        <v>437645</v>
      </c>
      <c r="F190" s="60">
        <f t="shared" si="47"/>
        <v>247348</v>
      </c>
      <c r="G190" s="60">
        <v>47</v>
      </c>
      <c r="H190" s="1">
        <v>247395</v>
      </c>
      <c r="I190" s="4">
        <f t="shared" si="32"/>
        <v>0.56528693347347736</v>
      </c>
      <c r="J190" s="58">
        <v>1</v>
      </c>
      <c r="K190">
        <v>2</v>
      </c>
      <c r="L190" s="8" t="s">
        <v>3528</v>
      </c>
      <c r="M190" s="59">
        <f>VLOOKUP($A190,小選挙区!$A$1:$F$1300,6,FALSE)</f>
        <v>247393</v>
      </c>
      <c r="N190" s="59">
        <f t="shared" si="29"/>
        <v>2</v>
      </c>
      <c r="O190" s="3">
        <f>VLOOKUP($A190,小選挙区!$A$1:$C$1300,3,FALSE)</f>
        <v>242363</v>
      </c>
      <c r="P190" s="3">
        <f t="shared" si="30"/>
        <v>5030</v>
      </c>
      <c r="Q190" s="4">
        <f t="shared" si="31"/>
        <v>2.0332022328845199E-2</v>
      </c>
    </row>
    <row r="191" spans="1:19">
      <c r="A191" s="36" t="s">
        <v>528</v>
      </c>
      <c r="B191" s="36" t="s">
        <v>527</v>
      </c>
      <c r="C191" s="61">
        <f t="shared" si="46"/>
        <v>432571</v>
      </c>
      <c r="D191" s="61">
        <v>189</v>
      </c>
      <c r="E191" s="63">
        <v>432760</v>
      </c>
      <c r="F191" s="60">
        <f t="shared" si="47"/>
        <v>233589</v>
      </c>
      <c r="G191" s="60">
        <v>36</v>
      </c>
      <c r="H191" s="1">
        <v>233625</v>
      </c>
      <c r="I191" s="4">
        <f t="shared" si="32"/>
        <v>0.53984887697569095</v>
      </c>
      <c r="J191" s="58">
        <v>1</v>
      </c>
      <c r="K191">
        <v>2</v>
      </c>
      <c r="L191" s="8" t="s">
        <v>3528</v>
      </c>
      <c r="M191" s="59">
        <f>VLOOKUP($A191,小選挙区!$A$1:$F$1300,6,FALSE)</f>
        <v>233618</v>
      </c>
      <c r="N191" s="59">
        <f t="shared" si="29"/>
        <v>7</v>
      </c>
      <c r="O191" s="3">
        <f>VLOOKUP($A191,小選挙区!$A$1:$C$1300,3,FALSE)</f>
        <v>227935</v>
      </c>
      <c r="P191" s="3">
        <f t="shared" si="30"/>
        <v>5683</v>
      </c>
      <c r="Q191" s="4">
        <f t="shared" si="31"/>
        <v>2.4326036521158473E-2</v>
      </c>
    </row>
    <row r="192" spans="1:19">
      <c r="A192" s="36" t="s">
        <v>530</v>
      </c>
      <c r="B192" s="36" t="s">
        <v>529</v>
      </c>
      <c r="C192" s="61">
        <f t="shared" si="46"/>
        <v>436331</v>
      </c>
      <c r="D192" s="61">
        <v>229</v>
      </c>
      <c r="E192" s="63">
        <v>436560</v>
      </c>
      <c r="F192" s="60">
        <f t="shared" si="47"/>
        <v>237846</v>
      </c>
      <c r="G192" s="60">
        <v>44</v>
      </c>
      <c r="H192" s="1">
        <v>237890</v>
      </c>
      <c r="I192" s="4">
        <f t="shared" si="32"/>
        <v>0.54491936961700571</v>
      </c>
      <c r="J192" s="58">
        <v>1</v>
      </c>
      <c r="K192">
        <v>5</v>
      </c>
      <c r="L192" s="8" t="s">
        <v>3574</v>
      </c>
      <c r="M192" s="59">
        <f>VLOOKUP($A192,小選挙区!$A$1:$F$1300,6,FALSE)</f>
        <v>237888</v>
      </c>
      <c r="N192" s="59">
        <f t="shared" si="29"/>
        <v>2</v>
      </c>
      <c r="O192" s="3">
        <f>VLOOKUP($A192,小選挙区!$A$1:$C$1300,3,FALSE)</f>
        <v>231677</v>
      </c>
      <c r="P192" s="3">
        <f t="shared" si="30"/>
        <v>6211</v>
      </c>
      <c r="Q192" s="4">
        <f t="shared" si="31"/>
        <v>2.6108925208501478E-2</v>
      </c>
    </row>
    <row r="193" spans="1:19">
      <c r="A193" s="36" t="s">
        <v>532</v>
      </c>
      <c r="B193" s="36" t="s">
        <v>531</v>
      </c>
      <c r="C193" s="61">
        <f t="shared" si="46"/>
        <v>383571</v>
      </c>
      <c r="D193" s="61">
        <v>263</v>
      </c>
      <c r="E193" s="63">
        <v>383834</v>
      </c>
      <c r="F193" s="60">
        <f t="shared" si="47"/>
        <v>240981</v>
      </c>
      <c r="G193" s="60">
        <v>56</v>
      </c>
      <c r="H193" s="1">
        <v>241037</v>
      </c>
      <c r="I193" s="4">
        <f t="shared" si="32"/>
        <v>0.62797198789059849</v>
      </c>
      <c r="J193" s="58">
        <v>1</v>
      </c>
      <c r="K193">
        <v>3</v>
      </c>
      <c r="L193" s="8" t="s">
        <v>3541</v>
      </c>
      <c r="M193" s="59">
        <f>VLOOKUP($A193,小選挙区!$A$1:$F$1300,6,FALSE)</f>
        <v>241033</v>
      </c>
      <c r="N193" s="59">
        <f t="shared" si="29"/>
        <v>4</v>
      </c>
      <c r="O193" s="3">
        <f>VLOOKUP($A193,小選挙区!$A$1:$C$1300,3,FALSE)</f>
        <v>228796</v>
      </c>
      <c r="P193" s="3">
        <f t="shared" si="30"/>
        <v>12237</v>
      </c>
      <c r="Q193" s="4">
        <f t="shared" si="31"/>
        <v>5.0768981840660823E-2</v>
      </c>
    </row>
    <row r="194" spans="1:19">
      <c r="A194" s="36" t="s">
        <v>534</v>
      </c>
      <c r="B194" s="36" t="s">
        <v>533</v>
      </c>
      <c r="C194" s="61">
        <f t="shared" si="46"/>
        <v>444519</v>
      </c>
      <c r="D194" s="61">
        <v>261</v>
      </c>
      <c r="E194" s="63">
        <v>444780</v>
      </c>
      <c r="F194" s="60">
        <f t="shared" si="47"/>
        <v>275577</v>
      </c>
      <c r="G194" s="60">
        <v>58</v>
      </c>
      <c r="H194" s="1">
        <v>275635</v>
      </c>
      <c r="I194" s="4">
        <f>H194/E194</f>
        <v>0.61971086829443767</v>
      </c>
      <c r="J194" s="58">
        <v>1</v>
      </c>
      <c r="K194">
        <v>2</v>
      </c>
      <c r="L194" s="8" t="s">
        <v>3528</v>
      </c>
      <c r="M194" s="59">
        <f>VLOOKUP($A194,小選挙区!$A$1:$F$1300,6,FALSE)</f>
        <v>275645</v>
      </c>
      <c r="N194" s="59">
        <f t="shared" ref="N194:N257" si="48">H194-M194</f>
        <v>-10</v>
      </c>
      <c r="O194" s="3">
        <f>VLOOKUP($A194,小選挙区!$A$1:$C$1300,3,FALSE)</f>
        <v>270619</v>
      </c>
      <c r="P194" s="3">
        <f t="shared" ref="P194:P257" si="49">M194-O194</f>
        <v>5026</v>
      </c>
      <c r="Q194" s="4">
        <f t="shared" ref="Q194:Q257" si="50">P194/M194</f>
        <v>1.8233597562081663E-2</v>
      </c>
    </row>
    <row r="195" spans="1:19">
      <c r="A195" s="36" t="s">
        <v>536</v>
      </c>
      <c r="B195" s="36" t="s">
        <v>535</v>
      </c>
      <c r="C195" s="61">
        <f t="shared" si="46"/>
        <v>422433</v>
      </c>
      <c r="D195" s="61">
        <v>298</v>
      </c>
      <c r="E195" s="63">
        <v>422731</v>
      </c>
      <c r="F195" s="60">
        <f t="shared" si="47"/>
        <v>260190</v>
      </c>
      <c r="G195" s="60">
        <v>52</v>
      </c>
      <c r="H195" s="1">
        <v>260242</v>
      </c>
      <c r="I195" s="4">
        <f t="shared" si="32"/>
        <v>0.61562080850469925</v>
      </c>
      <c r="J195" s="58">
        <v>1</v>
      </c>
      <c r="K195">
        <v>2</v>
      </c>
      <c r="L195" s="8" t="s">
        <v>3528</v>
      </c>
      <c r="M195" s="59">
        <f>VLOOKUP($A195,小選挙区!$A$1:$F$1300,6,FALSE)</f>
        <v>260239</v>
      </c>
      <c r="N195" s="59">
        <f t="shared" si="48"/>
        <v>3</v>
      </c>
      <c r="O195" s="3">
        <f>VLOOKUP($A195,小選挙区!$A$1:$C$1300,3,FALSE)</f>
        <v>254236</v>
      </c>
      <c r="P195" s="3">
        <f t="shared" si="49"/>
        <v>6003</v>
      </c>
      <c r="Q195" s="4">
        <f t="shared" si="50"/>
        <v>2.306725740569246E-2</v>
      </c>
    </row>
    <row r="196" spans="1:19">
      <c r="A196" s="36" t="s">
        <v>538</v>
      </c>
      <c r="B196" s="36" t="s">
        <v>537</v>
      </c>
      <c r="C196" s="61">
        <f t="shared" si="46"/>
        <v>296276</v>
      </c>
      <c r="D196" s="61">
        <v>176</v>
      </c>
      <c r="E196" s="63">
        <v>296452</v>
      </c>
      <c r="F196" s="60">
        <f t="shared" si="47"/>
        <v>184547</v>
      </c>
      <c r="G196" s="60">
        <v>27</v>
      </c>
      <c r="H196" s="1">
        <v>184574</v>
      </c>
      <c r="I196" s="4">
        <f t="shared" si="32"/>
        <v>0.62261006840905109</v>
      </c>
      <c r="J196" s="58">
        <v>1</v>
      </c>
      <c r="K196">
        <v>3</v>
      </c>
      <c r="L196" s="8" t="s">
        <v>3531</v>
      </c>
      <c r="M196" s="59">
        <f>VLOOKUP($A196,小選挙区!$A$1:$F$1300,6,FALSE)</f>
        <v>184574</v>
      </c>
      <c r="N196" s="59">
        <f t="shared" si="48"/>
        <v>0</v>
      </c>
      <c r="O196" s="3">
        <f>VLOOKUP($A196,小選挙区!$A$1:$C$1300,3,FALSE)</f>
        <v>181311</v>
      </c>
      <c r="P196" s="3">
        <f t="shared" si="49"/>
        <v>3263</v>
      </c>
      <c r="Q196" s="4">
        <f t="shared" si="50"/>
        <v>1.7678546274123116E-2</v>
      </c>
    </row>
    <row r="197" spans="1:19">
      <c r="A197" s="36" t="s">
        <v>540</v>
      </c>
      <c r="B197" s="36" t="s">
        <v>539</v>
      </c>
      <c r="C197" s="61">
        <f t="shared" si="46"/>
        <v>348533</v>
      </c>
      <c r="D197" s="61">
        <v>228</v>
      </c>
      <c r="E197" s="63">
        <v>348761</v>
      </c>
      <c r="F197" s="60">
        <f t="shared" si="47"/>
        <v>202590</v>
      </c>
      <c r="G197" s="60">
        <v>36</v>
      </c>
      <c r="H197" s="1">
        <v>202626</v>
      </c>
      <c r="I197" s="4">
        <f t="shared" ref="I197:I236" si="51">H197/E197</f>
        <v>0.58098812653937792</v>
      </c>
      <c r="J197" s="58">
        <v>1</v>
      </c>
      <c r="K197">
        <v>3</v>
      </c>
      <c r="L197" s="8" t="s">
        <v>3575</v>
      </c>
      <c r="M197" s="59">
        <f>VLOOKUP($A197,小選挙区!$A$1:$F$1300,6,FALSE)</f>
        <v>202618</v>
      </c>
      <c r="N197" s="59">
        <f t="shared" si="48"/>
        <v>8</v>
      </c>
      <c r="O197" s="3">
        <f>VLOOKUP($A197,小選挙区!$A$1:$C$1300,3,FALSE)</f>
        <v>198812</v>
      </c>
      <c r="P197" s="3">
        <f t="shared" si="49"/>
        <v>3806</v>
      </c>
      <c r="Q197" s="4">
        <f t="shared" si="50"/>
        <v>1.8784115922573511E-2</v>
      </c>
    </row>
    <row r="198" spans="1:19" s="19" customFormat="1">
      <c r="A198" s="37" t="s">
        <v>541</v>
      </c>
      <c r="B198" s="37" t="s">
        <v>103</v>
      </c>
      <c r="C198" s="20">
        <f t="shared" ref="C198:H198" si="52">SUM(C199:C202)</f>
        <v>1478082</v>
      </c>
      <c r="D198" s="20">
        <f t="shared" si="52"/>
        <v>938</v>
      </c>
      <c r="E198" s="64">
        <f t="shared" si="52"/>
        <v>1479020</v>
      </c>
      <c r="F198" s="20">
        <f t="shared" si="52"/>
        <v>830675</v>
      </c>
      <c r="G198" s="20">
        <f t="shared" si="52"/>
        <v>157</v>
      </c>
      <c r="H198" s="20">
        <f t="shared" si="52"/>
        <v>830832</v>
      </c>
      <c r="I198" s="12">
        <f t="shared" si="51"/>
        <v>0.56174493921650825</v>
      </c>
      <c r="J198" s="56">
        <f>SUM(J199:J202)</f>
        <v>4</v>
      </c>
      <c r="K198" s="19">
        <f>SUM(K199:K202)</f>
        <v>10</v>
      </c>
      <c r="L198" s="23"/>
      <c r="M198" s="20">
        <f>SUM(M199:M202)</f>
        <v>830813</v>
      </c>
      <c r="N198" s="20">
        <f>SUM(N199:N202)</f>
        <v>19</v>
      </c>
      <c r="O198" s="21">
        <f>SUM(O199:O202)</f>
        <v>817771</v>
      </c>
      <c r="P198" s="21">
        <f t="shared" si="49"/>
        <v>13042</v>
      </c>
      <c r="Q198" s="12">
        <f t="shared" si="50"/>
        <v>1.5697876658164953E-2</v>
      </c>
      <c r="S198" s="37"/>
    </row>
    <row r="199" spans="1:19">
      <c r="A199" s="36" t="s">
        <v>543</v>
      </c>
      <c r="B199" s="36" t="s">
        <v>542</v>
      </c>
      <c r="C199" s="61">
        <v>359236</v>
      </c>
      <c r="D199" s="61">
        <v>183</v>
      </c>
      <c r="E199" s="63">
        <f>C199+D199</f>
        <v>359419</v>
      </c>
      <c r="F199" s="60">
        <v>197213</v>
      </c>
      <c r="G199" s="60">
        <v>37</v>
      </c>
      <c r="H199" s="1">
        <f>F199+G199</f>
        <v>197250</v>
      </c>
      <c r="I199" s="4">
        <f t="shared" si="51"/>
        <v>0.54880237271819243</v>
      </c>
      <c r="J199" s="58">
        <v>1</v>
      </c>
      <c r="K199">
        <v>3</v>
      </c>
      <c r="L199" s="8" t="s">
        <v>3530</v>
      </c>
      <c r="M199" s="59">
        <f>VLOOKUP($A199,小選挙区!$A$1:$F$1300,6,FALSE)</f>
        <v>197247</v>
      </c>
      <c r="N199" s="59">
        <f t="shared" si="48"/>
        <v>3</v>
      </c>
      <c r="O199" s="3">
        <f>VLOOKUP($A199,小選挙区!$A$1:$C$1300,3,FALSE)</f>
        <v>194608</v>
      </c>
      <c r="P199" s="3">
        <f t="shared" si="49"/>
        <v>2639</v>
      </c>
      <c r="Q199" s="4">
        <f t="shared" si="50"/>
        <v>1.3379164195146188E-2</v>
      </c>
    </row>
    <row r="200" spans="1:19">
      <c r="A200" s="36" t="s">
        <v>545</v>
      </c>
      <c r="B200" s="36" t="s">
        <v>544</v>
      </c>
      <c r="C200" s="61">
        <v>408036</v>
      </c>
      <c r="D200" s="61">
        <v>245</v>
      </c>
      <c r="E200" s="63">
        <f>C200+D200</f>
        <v>408281</v>
      </c>
      <c r="F200" s="60">
        <v>223946</v>
      </c>
      <c r="G200" s="60">
        <v>37</v>
      </c>
      <c r="H200" s="1">
        <f>F200+G200</f>
        <v>223983</v>
      </c>
      <c r="I200" s="4">
        <f>H200/E200</f>
        <v>0.54860010629933798</v>
      </c>
      <c r="J200" s="58">
        <v>1</v>
      </c>
      <c r="K200">
        <v>2</v>
      </c>
      <c r="L200" s="8" t="s">
        <v>3528</v>
      </c>
      <c r="M200" s="59">
        <f>VLOOKUP($A200,小選挙区!$A$1:$F$1300,6,FALSE)</f>
        <v>223974</v>
      </c>
      <c r="N200" s="59">
        <f t="shared" si="48"/>
        <v>9</v>
      </c>
      <c r="O200" s="3">
        <f>VLOOKUP($A200,小選挙区!$A$1:$C$1300,3,FALSE)</f>
        <v>219320</v>
      </c>
      <c r="P200" s="3">
        <f t="shared" si="49"/>
        <v>4654</v>
      </c>
      <c r="Q200" s="4">
        <f t="shared" si="50"/>
        <v>2.0779197585434023E-2</v>
      </c>
    </row>
    <row r="201" spans="1:19">
      <c r="A201" s="36" t="s">
        <v>547</v>
      </c>
      <c r="B201" s="36" t="s">
        <v>546</v>
      </c>
      <c r="C201" s="61">
        <v>414004</v>
      </c>
      <c r="D201" s="61">
        <v>308</v>
      </c>
      <c r="E201" s="63">
        <f>C201+D201</f>
        <v>414312</v>
      </c>
      <c r="F201" s="60">
        <v>229099</v>
      </c>
      <c r="G201" s="60">
        <v>52</v>
      </c>
      <c r="H201" s="1">
        <f>F201+G201</f>
        <v>229151</v>
      </c>
      <c r="I201" s="4">
        <f t="shared" si="51"/>
        <v>0.55308801096757998</v>
      </c>
      <c r="J201" s="58">
        <v>1</v>
      </c>
      <c r="K201">
        <v>2</v>
      </c>
      <c r="L201" s="8" t="s">
        <v>3528</v>
      </c>
      <c r="M201" s="59">
        <f>VLOOKUP($A201,小選挙区!$A$1:$F$1300,6,FALSE)</f>
        <v>229149</v>
      </c>
      <c r="N201" s="59">
        <f t="shared" si="48"/>
        <v>2</v>
      </c>
      <c r="O201" s="3">
        <f>VLOOKUP($A201,小選挙区!$A$1:$C$1300,3,FALSE)</f>
        <v>225897</v>
      </c>
      <c r="P201" s="3">
        <f t="shared" si="49"/>
        <v>3252</v>
      </c>
      <c r="Q201" s="4">
        <f t="shared" si="50"/>
        <v>1.4191639500936073E-2</v>
      </c>
    </row>
    <row r="202" spans="1:19">
      <c r="A202" s="36" t="s">
        <v>549</v>
      </c>
      <c r="B202" s="36" t="s">
        <v>548</v>
      </c>
      <c r="C202" s="61">
        <v>296806</v>
      </c>
      <c r="D202" s="61">
        <v>202</v>
      </c>
      <c r="E202" s="63">
        <f>C202+D202</f>
        <v>297008</v>
      </c>
      <c r="F202" s="60">
        <v>180417</v>
      </c>
      <c r="G202" s="60">
        <v>31</v>
      </c>
      <c r="H202" s="1">
        <f>F202+G202</f>
        <v>180448</v>
      </c>
      <c r="I202" s="4">
        <f t="shared" si="51"/>
        <v>0.60755265851424878</v>
      </c>
      <c r="J202" s="58">
        <v>1</v>
      </c>
      <c r="K202">
        <v>3</v>
      </c>
      <c r="L202" s="8" t="s">
        <v>3531</v>
      </c>
      <c r="M202" s="59">
        <f>VLOOKUP($A202,小選挙区!$A$1:$F$1300,6,FALSE)</f>
        <v>180443</v>
      </c>
      <c r="N202" s="59">
        <f t="shared" si="48"/>
        <v>5</v>
      </c>
      <c r="O202" s="3">
        <f>VLOOKUP($A202,小選挙区!$A$1:$C$1300,3,FALSE)</f>
        <v>177946</v>
      </c>
      <c r="P202" s="3">
        <f t="shared" si="49"/>
        <v>2497</v>
      </c>
      <c r="Q202" s="4">
        <f t="shared" si="50"/>
        <v>1.3838164960680103E-2</v>
      </c>
    </row>
    <row r="203" spans="1:19" s="19" customFormat="1">
      <c r="A203" s="37" t="s">
        <v>550</v>
      </c>
      <c r="B203" s="37" t="s">
        <v>108</v>
      </c>
      <c r="C203" s="20">
        <f t="shared" ref="C203:H203" si="53">SUM(C204:C207)</f>
        <v>0</v>
      </c>
      <c r="D203" s="20">
        <f t="shared" si="53"/>
        <v>0</v>
      </c>
      <c r="E203" s="64">
        <f t="shared" si="53"/>
        <v>1153087</v>
      </c>
      <c r="F203" s="20">
        <f t="shared" si="53"/>
        <v>0</v>
      </c>
      <c r="G203" s="20">
        <f t="shared" si="53"/>
        <v>0</v>
      </c>
      <c r="H203" s="20">
        <f t="shared" si="53"/>
        <v>661044</v>
      </c>
      <c r="I203" s="12">
        <f t="shared" si="51"/>
        <v>0.57328198132491304</v>
      </c>
      <c r="J203" s="56">
        <f>SUM(J204:J207)</f>
        <v>4</v>
      </c>
      <c r="K203" s="19">
        <f>SUM(K204:K207)</f>
        <v>11</v>
      </c>
      <c r="L203" s="23"/>
      <c r="M203" s="20">
        <f>SUM(M204:M207)</f>
        <v>661037</v>
      </c>
      <c r="N203" s="20">
        <f>SUM(N204:N207)</f>
        <v>7</v>
      </c>
      <c r="O203" s="21">
        <f>SUM(O204:O207)</f>
        <v>648310</v>
      </c>
      <c r="P203" s="21">
        <f t="shared" si="49"/>
        <v>12727</v>
      </c>
      <c r="Q203" s="12">
        <f t="shared" si="50"/>
        <v>1.9253082656492754E-2</v>
      </c>
      <c r="S203" s="37"/>
    </row>
    <row r="204" spans="1:19">
      <c r="A204" s="36" t="s">
        <v>552</v>
      </c>
      <c r="B204" s="36" t="s">
        <v>551</v>
      </c>
      <c r="E204" s="63">
        <v>324354</v>
      </c>
      <c r="H204" s="1">
        <v>191059</v>
      </c>
      <c r="I204" s="4">
        <f t="shared" si="51"/>
        <v>0.58904468574458768</v>
      </c>
      <c r="J204" s="58">
        <v>1</v>
      </c>
      <c r="K204">
        <v>3</v>
      </c>
      <c r="L204" s="8" t="s">
        <v>3576</v>
      </c>
      <c r="M204" s="59">
        <f>VLOOKUP($A204,小選挙区!$A$1:$F$1300,6,FALSE)</f>
        <v>191058</v>
      </c>
      <c r="N204" s="59">
        <f t="shared" si="48"/>
        <v>1</v>
      </c>
      <c r="O204" s="3">
        <f>VLOOKUP($A204,小選挙区!$A$1:$C$1300,3,FALSE)</f>
        <v>186680</v>
      </c>
      <c r="P204" s="3">
        <f t="shared" si="49"/>
        <v>4378</v>
      </c>
      <c r="Q204" s="4">
        <f t="shared" si="50"/>
        <v>2.2914507636424542E-2</v>
      </c>
    </row>
    <row r="205" spans="1:19">
      <c r="A205" s="36" t="s">
        <v>554</v>
      </c>
      <c r="B205" s="36" t="s">
        <v>553</v>
      </c>
      <c r="E205" s="63">
        <v>263110</v>
      </c>
      <c r="H205" s="1">
        <v>149792</v>
      </c>
      <c r="I205" s="4">
        <f>H205/E205</f>
        <v>0.56931321500513088</v>
      </c>
      <c r="J205" s="58">
        <v>1</v>
      </c>
      <c r="K205">
        <v>2</v>
      </c>
      <c r="L205" s="8" t="s">
        <v>3528</v>
      </c>
      <c r="M205" s="59">
        <f>VLOOKUP($A205,小選挙区!$A$1:$F$1300,6,FALSE)</f>
        <v>149786</v>
      </c>
      <c r="N205" s="59">
        <f t="shared" si="48"/>
        <v>6</v>
      </c>
      <c r="O205" s="3">
        <f>VLOOKUP($A205,小選挙区!$A$1:$C$1300,3,FALSE)</f>
        <v>147621</v>
      </c>
      <c r="P205" s="3">
        <f t="shared" si="49"/>
        <v>2165</v>
      </c>
      <c r="Q205" s="4">
        <f t="shared" si="50"/>
        <v>1.4453954308146289E-2</v>
      </c>
    </row>
    <row r="206" spans="1:19">
      <c r="A206" s="36" t="s">
        <v>556</v>
      </c>
      <c r="B206" s="36" t="s">
        <v>555</v>
      </c>
      <c r="E206" s="63">
        <v>274521</v>
      </c>
      <c r="H206" s="1">
        <v>157668</v>
      </c>
      <c r="I206" s="4">
        <f t="shared" si="51"/>
        <v>0.57433857519096898</v>
      </c>
      <c r="J206" s="58">
        <v>1</v>
      </c>
      <c r="K206">
        <v>4</v>
      </c>
      <c r="L206" s="8" t="s">
        <v>3577</v>
      </c>
      <c r="M206" s="59">
        <f>VLOOKUP($A206,小選挙区!$A$1:$F$1300,6,FALSE)</f>
        <v>157669</v>
      </c>
      <c r="N206" s="59">
        <f t="shared" si="48"/>
        <v>-1</v>
      </c>
      <c r="O206" s="3">
        <f>VLOOKUP($A206,小選挙区!$A$1:$C$1300,3,FALSE)</f>
        <v>155131</v>
      </c>
      <c r="P206" s="3">
        <f t="shared" si="49"/>
        <v>2538</v>
      </c>
      <c r="Q206" s="4">
        <f t="shared" si="50"/>
        <v>1.6097013363438595E-2</v>
      </c>
    </row>
    <row r="207" spans="1:19">
      <c r="A207" s="36" t="s">
        <v>558</v>
      </c>
      <c r="B207" s="36" t="s">
        <v>557</v>
      </c>
      <c r="E207" s="63">
        <v>291102</v>
      </c>
      <c r="H207" s="1">
        <v>162525</v>
      </c>
      <c r="I207" s="4">
        <f t="shared" si="51"/>
        <v>0.55830945854030545</v>
      </c>
      <c r="J207" s="58">
        <v>1</v>
      </c>
      <c r="K207">
        <v>2</v>
      </c>
      <c r="L207" s="8" t="s">
        <v>3528</v>
      </c>
      <c r="M207" s="59">
        <f>VLOOKUP($A207,小選挙区!$A$1:$F$1300,6,FALSE)</f>
        <v>162524</v>
      </c>
      <c r="N207" s="59">
        <f t="shared" si="48"/>
        <v>1</v>
      </c>
      <c r="O207" s="3">
        <f>VLOOKUP($A207,小選挙区!$A$1:$C$1300,3,FALSE)</f>
        <v>158878</v>
      </c>
      <c r="P207" s="3">
        <f t="shared" si="49"/>
        <v>3646</v>
      </c>
      <c r="Q207" s="4">
        <f t="shared" si="50"/>
        <v>2.243360980532106E-2</v>
      </c>
    </row>
    <row r="208" spans="1:19" s="19" customFormat="1">
      <c r="A208" s="37" t="s">
        <v>559</v>
      </c>
      <c r="B208" s="37" t="s">
        <v>111</v>
      </c>
      <c r="C208" s="62">
        <f t="shared" ref="C208:H208" si="54">SUM(C209:C214)</f>
        <v>2103236</v>
      </c>
      <c r="D208" s="62">
        <f t="shared" si="54"/>
        <v>1722</v>
      </c>
      <c r="E208" s="64">
        <f t="shared" si="54"/>
        <v>2104958</v>
      </c>
      <c r="F208" s="20">
        <f t="shared" si="54"/>
        <v>1185143</v>
      </c>
      <c r="G208" s="20">
        <f t="shared" si="54"/>
        <v>387</v>
      </c>
      <c r="H208" s="20">
        <f t="shared" si="54"/>
        <v>1185530</v>
      </c>
      <c r="I208" s="12">
        <f t="shared" si="51"/>
        <v>0.56320838705570375</v>
      </c>
      <c r="J208" s="56">
        <f>SUM(J209:J214)</f>
        <v>6</v>
      </c>
      <c r="K208" s="19">
        <f>SUM(K209:K214)</f>
        <v>20</v>
      </c>
      <c r="L208" s="23"/>
      <c r="M208" s="20">
        <f>SUM(M209:M214)</f>
        <v>1185507</v>
      </c>
      <c r="N208" s="20">
        <f>SUM(N209:N214)</f>
        <v>23</v>
      </c>
      <c r="O208" s="21">
        <f>SUM(O209:O214)</f>
        <v>1160229</v>
      </c>
      <c r="P208" s="21">
        <f t="shared" si="49"/>
        <v>25278</v>
      </c>
      <c r="Q208" s="12">
        <f t="shared" si="50"/>
        <v>2.1322522768739451E-2</v>
      </c>
      <c r="S208" s="37"/>
    </row>
    <row r="209" spans="1:19">
      <c r="A209" s="36" t="s">
        <v>561</v>
      </c>
      <c r="B209" s="36" t="s">
        <v>560</v>
      </c>
      <c r="C209" s="61">
        <v>389938</v>
      </c>
      <c r="D209" s="61">
        <v>435</v>
      </c>
      <c r="E209" s="63">
        <f t="shared" ref="E209:E214" si="55">C209+D209</f>
        <v>390373</v>
      </c>
      <c r="F209" s="60">
        <v>218093</v>
      </c>
      <c r="G209" s="60">
        <v>110</v>
      </c>
      <c r="H209" s="1">
        <f t="shared" ref="H209:H214" si="56">F209+G209</f>
        <v>218203</v>
      </c>
      <c r="I209" s="4">
        <f t="shared" si="51"/>
        <v>0.55896027645354573</v>
      </c>
      <c r="J209" s="58">
        <v>1</v>
      </c>
      <c r="K209">
        <v>3</v>
      </c>
      <c r="L209" s="8" t="s">
        <v>3538</v>
      </c>
      <c r="M209" s="59">
        <f>VLOOKUP($A209,小選挙区!$A$1:$F$1300,6,FALSE)</f>
        <v>218200</v>
      </c>
      <c r="N209" s="59">
        <f t="shared" si="48"/>
        <v>3</v>
      </c>
      <c r="O209" s="3">
        <f>VLOOKUP($A209,小選挙区!$A$1:$C$1300,3,FALSE)</f>
        <v>213446</v>
      </c>
      <c r="P209" s="3">
        <f t="shared" si="49"/>
        <v>4754</v>
      </c>
      <c r="Q209" s="4">
        <f t="shared" si="50"/>
        <v>2.1787351054078828E-2</v>
      </c>
    </row>
    <row r="210" spans="1:19">
      <c r="A210" s="36" t="s">
        <v>563</v>
      </c>
      <c r="B210" s="36" t="s">
        <v>562</v>
      </c>
      <c r="C210" s="61">
        <v>264478</v>
      </c>
      <c r="D210" s="61">
        <v>330</v>
      </c>
      <c r="E210" s="63">
        <f t="shared" si="55"/>
        <v>264808</v>
      </c>
      <c r="F210" s="60">
        <v>151225</v>
      </c>
      <c r="G210" s="60">
        <v>85</v>
      </c>
      <c r="H210" s="1">
        <f t="shared" si="56"/>
        <v>151310</v>
      </c>
      <c r="I210" s="4">
        <f>H210/E210</f>
        <v>0.5713951240143802</v>
      </c>
      <c r="J210" s="58">
        <v>1</v>
      </c>
      <c r="K210">
        <v>4</v>
      </c>
      <c r="L210" s="8" t="s">
        <v>3578</v>
      </c>
      <c r="M210" s="59">
        <f>VLOOKUP($A210,小選挙区!$A$1:$F$1300,6,FALSE)</f>
        <v>151309</v>
      </c>
      <c r="N210" s="59">
        <f t="shared" si="48"/>
        <v>1</v>
      </c>
      <c r="O210" s="3">
        <f>VLOOKUP($A210,小選挙区!$A$1:$C$1300,3,FALSE)</f>
        <v>148330</v>
      </c>
      <c r="P210" s="3">
        <f t="shared" si="49"/>
        <v>2979</v>
      </c>
      <c r="Q210" s="4">
        <f t="shared" si="50"/>
        <v>1.968818774825027E-2</v>
      </c>
    </row>
    <row r="211" spans="1:19">
      <c r="A211" s="36" t="s">
        <v>565</v>
      </c>
      <c r="B211" s="36" t="s">
        <v>564</v>
      </c>
      <c r="C211" s="61">
        <v>353671</v>
      </c>
      <c r="D211" s="61">
        <v>244</v>
      </c>
      <c r="E211" s="63">
        <f t="shared" si="55"/>
        <v>353915</v>
      </c>
      <c r="F211" s="60">
        <v>189371</v>
      </c>
      <c r="G211" s="60">
        <v>53</v>
      </c>
      <c r="H211" s="1">
        <f t="shared" si="56"/>
        <v>189424</v>
      </c>
      <c r="I211" s="4">
        <f t="shared" si="51"/>
        <v>0.53522455956938808</v>
      </c>
      <c r="J211" s="58">
        <v>1</v>
      </c>
      <c r="K211">
        <v>3</v>
      </c>
      <c r="L211" s="8" t="s">
        <v>3527</v>
      </c>
      <c r="M211" s="59">
        <f>VLOOKUP($A211,小選挙区!$A$1:$F$1300,6,FALSE)</f>
        <v>189418</v>
      </c>
      <c r="N211" s="59">
        <f t="shared" si="48"/>
        <v>6</v>
      </c>
      <c r="O211" s="3">
        <f>VLOOKUP($A211,小選挙区!$A$1:$C$1300,3,FALSE)</f>
        <v>185221</v>
      </c>
      <c r="P211" s="3">
        <f t="shared" si="49"/>
        <v>4197</v>
      </c>
      <c r="Q211" s="4">
        <f t="shared" si="50"/>
        <v>2.2157345130874573E-2</v>
      </c>
    </row>
    <row r="212" spans="1:19">
      <c r="A212" s="36" t="s">
        <v>567</v>
      </c>
      <c r="B212" s="36" t="s">
        <v>566</v>
      </c>
      <c r="C212" s="61">
        <v>396699</v>
      </c>
      <c r="D212" s="61">
        <v>261</v>
      </c>
      <c r="E212" s="63">
        <f t="shared" si="55"/>
        <v>396960</v>
      </c>
      <c r="F212" s="60">
        <v>223090</v>
      </c>
      <c r="G212" s="60">
        <v>58</v>
      </c>
      <c r="H212" s="1">
        <f t="shared" si="56"/>
        <v>223148</v>
      </c>
      <c r="I212" s="4">
        <f t="shared" si="51"/>
        <v>0.56214228133817012</v>
      </c>
      <c r="J212" s="58">
        <v>1</v>
      </c>
      <c r="K212">
        <v>3</v>
      </c>
      <c r="L212" s="8" t="s">
        <v>3541</v>
      </c>
      <c r="M212" s="59">
        <f>VLOOKUP($A212,小選挙区!$A$1:$F$1300,6,FALSE)</f>
        <v>223143</v>
      </c>
      <c r="N212" s="59">
        <f t="shared" si="48"/>
        <v>5</v>
      </c>
      <c r="O212" s="3">
        <f>VLOOKUP($A212,小選挙区!$A$1:$C$1300,3,FALSE)</f>
        <v>217550</v>
      </c>
      <c r="P212" s="3">
        <f t="shared" si="49"/>
        <v>5593</v>
      </c>
      <c r="Q212" s="4">
        <f t="shared" si="50"/>
        <v>2.50646446449138E-2</v>
      </c>
    </row>
    <row r="213" spans="1:19">
      <c r="A213" s="36" t="s">
        <v>569</v>
      </c>
      <c r="B213" s="36" t="s">
        <v>568</v>
      </c>
      <c r="C213" s="61">
        <v>238494</v>
      </c>
      <c r="D213" s="61">
        <v>124</v>
      </c>
      <c r="E213" s="63">
        <f t="shared" si="55"/>
        <v>238618</v>
      </c>
      <c r="F213" s="60">
        <v>141945</v>
      </c>
      <c r="G213" s="60">
        <v>20</v>
      </c>
      <c r="H213" s="1">
        <f t="shared" si="56"/>
        <v>141965</v>
      </c>
      <c r="I213" s="4">
        <f t="shared" si="51"/>
        <v>0.5949467349487465</v>
      </c>
      <c r="J213" s="58">
        <v>1</v>
      </c>
      <c r="K213">
        <v>4</v>
      </c>
      <c r="L213" s="8" t="s">
        <v>3529</v>
      </c>
      <c r="M213" s="59">
        <f>VLOOKUP($A213,小選挙区!$A$1:$F$1300,6,FALSE)</f>
        <v>141960</v>
      </c>
      <c r="N213" s="59">
        <f t="shared" si="48"/>
        <v>5</v>
      </c>
      <c r="O213" s="3">
        <f>VLOOKUP($A213,小選挙区!$A$1:$C$1300,3,FALSE)</f>
        <v>139080</v>
      </c>
      <c r="P213" s="3">
        <f t="shared" si="49"/>
        <v>2880</v>
      </c>
      <c r="Q213" s="4">
        <f t="shared" si="50"/>
        <v>2.0287404902789519E-2</v>
      </c>
    </row>
    <row r="214" spans="1:19">
      <c r="A214" s="36" t="s">
        <v>571</v>
      </c>
      <c r="B214" s="36" t="s">
        <v>570</v>
      </c>
      <c r="C214" s="61">
        <v>459956</v>
      </c>
      <c r="D214" s="61">
        <v>328</v>
      </c>
      <c r="E214" s="63">
        <f t="shared" si="55"/>
        <v>460284</v>
      </c>
      <c r="F214" s="60">
        <v>261419</v>
      </c>
      <c r="G214" s="60">
        <v>61</v>
      </c>
      <c r="H214" s="1">
        <f t="shared" si="56"/>
        <v>261480</v>
      </c>
      <c r="I214" s="4">
        <f t="shared" si="51"/>
        <v>0.5680840524545715</v>
      </c>
      <c r="J214" s="58">
        <v>1</v>
      </c>
      <c r="K214">
        <v>3</v>
      </c>
      <c r="L214" s="8" t="s">
        <v>3527</v>
      </c>
      <c r="M214" s="59">
        <f>VLOOKUP($A214,小選挙区!$A$1:$F$1300,6,FALSE)</f>
        <v>261477</v>
      </c>
      <c r="N214" s="59">
        <f t="shared" si="48"/>
        <v>3</v>
      </c>
      <c r="O214" s="3">
        <f>VLOOKUP($A214,小選挙区!$A$1:$C$1300,3,FALSE)</f>
        <v>256602</v>
      </c>
      <c r="P214" s="3">
        <f t="shared" si="49"/>
        <v>4875</v>
      </c>
      <c r="Q214" s="4">
        <f t="shared" si="50"/>
        <v>1.8644087242855011E-2</v>
      </c>
    </row>
    <row r="215" spans="1:19" s="19" customFormat="1">
      <c r="A215" s="37" t="s">
        <v>572</v>
      </c>
      <c r="B215" s="37" t="s">
        <v>114</v>
      </c>
      <c r="C215" s="62">
        <f t="shared" ref="C215:H215" si="57">SUM(C216:C234)</f>
        <v>7311655</v>
      </c>
      <c r="D215" s="62">
        <f t="shared" si="57"/>
        <v>4711</v>
      </c>
      <c r="E215" s="64">
        <f t="shared" si="57"/>
        <v>7316366</v>
      </c>
      <c r="F215" s="20">
        <f t="shared" si="57"/>
        <v>4110706</v>
      </c>
      <c r="G215" s="20">
        <f t="shared" si="57"/>
        <v>1022</v>
      </c>
      <c r="H215" s="20">
        <f t="shared" si="57"/>
        <v>4111728</v>
      </c>
      <c r="I215" s="12">
        <f t="shared" si="51"/>
        <v>0.56199047450605943</v>
      </c>
      <c r="J215" s="56">
        <f>SUM(J216:J234)</f>
        <v>19</v>
      </c>
      <c r="K215" s="19">
        <f>SUM(K216:K234)</f>
        <v>67</v>
      </c>
      <c r="L215" s="23"/>
      <c r="M215" s="20">
        <f>SUM(M216:M234)</f>
        <v>4111549</v>
      </c>
      <c r="N215" s="20">
        <f>SUM(N216:N234)</f>
        <v>179</v>
      </c>
      <c r="O215" s="20">
        <f>SUM(O216:O234)</f>
        <v>3964912</v>
      </c>
      <c r="P215" s="20">
        <f t="shared" si="49"/>
        <v>146637</v>
      </c>
      <c r="Q215" s="12">
        <f t="shared" si="50"/>
        <v>3.5664660691140979E-2</v>
      </c>
      <c r="S215" s="37"/>
    </row>
    <row r="216" spans="1:19">
      <c r="A216" s="36" t="s">
        <v>574</v>
      </c>
      <c r="B216" s="36" t="s">
        <v>573</v>
      </c>
      <c r="C216" s="61">
        <v>427256</v>
      </c>
      <c r="D216" s="61">
        <v>381</v>
      </c>
      <c r="E216" s="63">
        <f t="shared" ref="E216:E234" si="58">C216+D216</f>
        <v>427637</v>
      </c>
      <c r="F216" s="60">
        <v>227725</v>
      </c>
      <c r="G216" s="60">
        <v>71</v>
      </c>
      <c r="H216" s="1">
        <f t="shared" ref="H216:H234" si="59">F216+G216</f>
        <v>227796</v>
      </c>
      <c r="I216" s="4">
        <f t="shared" si="51"/>
        <v>0.53268543180314143</v>
      </c>
      <c r="J216" s="58">
        <v>1</v>
      </c>
      <c r="K216">
        <v>4</v>
      </c>
      <c r="L216" s="8" t="s">
        <v>3544</v>
      </c>
      <c r="M216" s="59">
        <f>VLOOKUP($A216,小選挙区!$A$1:$F$1300,6,FALSE)</f>
        <v>227791</v>
      </c>
      <c r="N216" s="59">
        <f t="shared" si="48"/>
        <v>5</v>
      </c>
      <c r="O216" s="1">
        <f>VLOOKUP($A216,小選挙区!$A$1:$C$1300,3,FALSE)</f>
        <v>222936</v>
      </c>
      <c r="P216" s="1">
        <f t="shared" si="49"/>
        <v>4855</v>
      </c>
      <c r="Q216" s="4">
        <f t="shared" si="50"/>
        <v>2.1313396929641647E-2</v>
      </c>
    </row>
    <row r="217" spans="1:19">
      <c r="A217" s="36" t="s">
        <v>576</v>
      </c>
      <c r="B217" s="36" t="s">
        <v>575</v>
      </c>
      <c r="C217" s="61">
        <v>446652</v>
      </c>
      <c r="D217" s="61">
        <v>281</v>
      </c>
      <c r="E217" s="63">
        <f t="shared" si="58"/>
        <v>446933</v>
      </c>
      <c r="F217" s="60">
        <v>254589</v>
      </c>
      <c r="G217" s="60">
        <v>61</v>
      </c>
      <c r="H217" s="1">
        <f t="shared" si="59"/>
        <v>254650</v>
      </c>
      <c r="I217" s="4">
        <f>H217/E217</f>
        <v>0.56977220299239484</v>
      </c>
      <c r="J217" s="58">
        <v>1</v>
      </c>
      <c r="K217">
        <v>3</v>
      </c>
      <c r="L217" s="8" t="s">
        <v>3527</v>
      </c>
      <c r="M217" s="59">
        <f>VLOOKUP($A217,小選挙区!$A$1:$F$1300,6,FALSE)</f>
        <v>254643</v>
      </c>
      <c r="N217" s="59">
        <f t="shared" si="48"/>
        <v>7</v>
      </c>
      <c r="O217" s="1">
        <f>VLOOKUP($A217,小選挙区!$A$1:$C$1300,3,FALSE)</f>
        <v>249337</v>
      </c>
      <c r="P217" s="1">
        <f t="shared" si="49"/>
        <v>5306</v>
      </c>
      <c r="Q217" s="4">
        <f t="shared" si="50"/>
        <v>2.0837014958196377E-2</v>
      </c>
    </row>
    <row r="218" spans="1:19">
      <c r="A218" s="36" t="s">
        <v>578</v>
      </c>
      <c r="B218" s="36" t="s">
        <v>577</v>
      </c>
      <c r="C218" s="61">
        <v>367302</v>
      </c>
      <c r="D218" s="61">
        <v>216</v>
      </c>
      <c r="E218" s="63">
        <f t="shared" si="58"/>
        <v>367518</v>
      </c>
      <c r="F218" s="60">
        <v>197944</v>
      </c>
      <c r="G218" s="60">
        <v>45</v>
      </c>
      <c r="H218" s="1">
        <f t="shared" si="59"/>
        <v>197989</v>
      </c>
      <c r="I218" s="4">
        <f t="shared" si="51"/>
        <v>0.5387191919851545</v>
      </c>
      <c r="J218" s="58">
        <v>1</v>
      </c>
      <c r="K218">
        <v>4</v>
      </c>
      <c r="L218" s="8" t="s">
        <v>3579</v>
      </c>
      <c r="M218" s="59">
        <f>VLOOKUP($A218,小選挙区!$A$1:$F$1300,6,FALSE)</f>
        <v>197971</v>
      </c>
      <c r="N218" s="59">
        <f t="shared" si="48"/>
        <v>18</v>
      </c>
      <c r="O218" s="1">
        <f>VLOOKUP($A218,小選挙区!$A$1:$C$1300,3,FALSE)</f>
        <v>178051</v>
      </c>
      <c r="P218" s="1">
        <f t="shared" si="49"/>
        <v>19920</v>
      </c>
      <c r="Q218" s="4">
        <f t="shared" si="50"/>
        <v>0.10062079799566603</v>
      </c>
    </row>
    <row r="219" spans="1:19">
      <c r="A219" s="36" t="s">
        <v>580</v>
      </c>
      <c r="B219" s="36" t="s">
        <v>579</v>
      </c>
      <c r="C219" s="61">
        <v>407986</v>
      </c>
      <c r="D219" s="61">
        <v>270</v>
      </c>
      <c r="E219" s="63">
        <f t="shared" si="58"/>
        <v>408256</v>
      </c>
      <c r="F219" s="60">
        <v>238064</v>
      </c>
      <c r="G219" s="60">
        <v>70</v>
      </c>
      <c r="H219" s="1">
        <f t="shared" si="59"/>
        <v>238134</v>
      </c>
      <c r="I219" s="4">
        <f t="shared" si="51"/>
        <v>0.58329577519987463</v>
      </c>
      <c r="J219" s="58">
        <v>1</v>
      </c>
      <c r="K219">
        <v>4</v>
      </c>
      <c r="L219" s="8" t="s">
        <v>3544</v>
      </c>
      <c r="M219" s="59">
        <f>VLOOKUP($A219,小選挙区!$A$1:$F$1300,6,FALSE)</f>
        <v>238129</v>
      </c>
      <c r="N219" s="59">
        <f t="shared" si="48"/>
        <v>5</v>
      </c>
      <c r="O219" s="1">
        <f>VLOOKUP($A219,小選挙区!$A$1:$C$1300,3,FALSE)</f>
        <v>233143</v>
      </c>
      <c r="P219" s="1">
        <f t="shared" si="49"/>
        <v>4986</v>
      </c>
      <c r="Q219" s="4">
        <f t="shared" si="50"/>
        <v>2.0938230958850036E-2</v>
      </c>
    </row>
    <row r="220" spans="1:19">
      <c r="A220" s="36" t="s">
        <v>582</v>
      </c>
      <c r="B220" s="36" t="s">
        <v>581</v>
      </c>
      <c r="C220" s="61">
        <v>431333</v>
      </c>
      <c r="D220" s="61">
        <v>225</v>
      </c>
      <c r="E220" s="63">
        <f t="shared" si="58"/>
        <v>431558</v>
      </c>
      <c r="F220" s="60">
        <v>228597</v>
      </c>
      <c r="G220" s="60">
        <v>47</v>
      </c>
      <c r="H220" s="1">
        <f t="shared" si="59"/>
        <v>228644</v>
      </c>
      <c r="I220" s="4">
        <f t="shared" si="51"/>
        <v>0.52981059324586732</v>
      </c>
      <c r="J220" s="58">
        <v>1</v>
      </c>
      <c r="K220">
        <v>4</v>
      </c>
      <c r="L220" s="8" t="s">
        <v>3580</v>
      </c>
      <c r="M220" s="59">
        <f>VLOOKUP($A220,小選挙区!$A$1:$F$1300,6,FALSE)</f>
        <v>228604</v>
      </c>
      <c r="N220" s="59">
        <f t="shared" si="48"/>
        <v>40</v>
      </c>
      <c r="O220" s="1">
        <f>VLOOKUP($A220,小選挙区!$A$1:$C$1300,3,FALSE)</f>
        <v>200416</v>
      </c>
      <c r="P220" s="1">
        <f t="shared" si="49"/>
        <v>28188</v>
      </c>
      <c r="Q220" s="4">
        <f t="shared" si="50"/>
        <v>0.12330492904761071</v>
      </c>
    </row>
    <row r="221" spans="1:19">
      <c r="A221" s="36" t="s">
        <v>584</v>
      </c>
      <c r="B221" s="36" t="s">
        <v>583</v>
      </c>
      <c r="C221" s="61">
        <v>390784</v>
      </c>
      <c r="D221" s="61">
        <v>261</v>
      </c>
      <c r="E221" s="63">
        <f t="shared" si="58"/>
        <v>391045</v>
      </c>
      <c r="F221" s="60">
        <v>212169</v>
      </c>
      <c r="G221" s="60">
        <v>50</v>
      </c>
      <c r="H221" s="1">
        <f t="shared" si="59"/>
        <v>212219</v>
      </c>
      <c r="I221" s="4">
        <f>H221/E221</f>
        <v>0.54269713204362668</v>
      </c>
      <c r="J221" s="58">
        <v>1</v>
      </c>
      <c r="K221">
        <v>3</v>
      </c>
      <c r="L221" s="8" t="s">
        <v>3581</v>
      </c>
      <c r="M221" s="59">
        <f>VLOOKUP($A221,小選挙区!$A$1:$F$1300,6,FALSE)</f>
        <v>212197</v>
      </c>
      <c r="N221" s="59">
        <f t="shared" si="48"/>
        <v>22</v>
      </c>
      <c r="O221" s="1">
        <f>VLOOKUP($A221,小選挙区!$A$1:$C$1300,3,FALSE)</f>
        <v>194964</v>
      </c>
      <c r="P221" s="1">
        <f t="shared" si="49"/>
        <v>17233</v>
      </c>
      <c r="Q221" s="4">
        <f t="shared" si="50"/>
        <v>8.12122697304863E-2</v>
      </c>
    </row>
    <row r="222" spans="1:19">
      <c r="A222" s="36" t="s">
        <v>586</v>
      </c>
      <c r="B222" s="36" t="s">
        <v>585</v>
      </c>
      <c r="C222" s="61">
        <v>382354</v>
      </c>
      <c r="D222" s="61">
        <v>360</v>
      </c>
      <c r="E222" s="63">
        <f t="shared" si="58"/>
        <v>382714</v>
      </c>
      <c r="F222" s="60">
        <v>229610</v>
      </c>
      <c r="G222" s="60">
        <v>82</v>
      </c>
      <c r="H222" s="1">
        <f t="shared" si="59"/>
        <v>229692</v>
      </c>
      <c r="I222" s="4">
        <f t="shared" si="51"/>
        <v>0.60016618153503665</v>
      </c>
      <c r="J222" s="58">
        <v>1</v>
      </c>
      <c r="K222">
        <v>5</v>
      </c>
      <c r="L222" s="8" t="s">
        <v>3582</v>
      </c>
      <c r="M222" s="59">
        <f>VLOOKUP($A222,小選挙区!$A$1:$F$1300,6,FALSE)</f>
        <v>229687</v>
      </c>
      <c r="N222" s="59">
        <f t="shared" si="48"/>
        <v>5</v>
      </c>
      <c r="O222" s="1">
        <f>VLOOKUP($A222,小選挙区!$A$1:$C$1300,3,FALSE)</f>
        <v>226040</v>
      </c>
      <c r="P222" s="1">
        <f t="shared" si="49"/>
        <v>3647</v>
      </c>
      <c r="Q222" s="4">
        <f t="shared" si="50"/>
        <v>1.5878129802731542E-2</v>
      </c>
    </row>
    <row r="223" spans="1:19">
      <c r="A223" s="36" t="s">
        <v>588</v>
      </c>
      <c r="B223" s="36" t="s">
        <v>587</v>
      </c>
      <c r="C223" s="61">
        <v>336769</v>
      </c>
      <c r="D223" s="61">
        <v>336</v>
      </c>
      <c r="E223" s="63">
        <f t="shared" si="58"/>
        <v>337105</v>
      </c>
      <c r="F223" s="60">
        <v>201324</v>
      </c>
      <c r="G223" s="60">
        <v>89</v>
      </c>
      <c r="H223" s="1">
        <f t="shared" si="59"/>
        <v>201413</v>
      </c>
      <c r="I223" s="4">
        <f t="shared" si="51"/>
        <v>0.59747853042820487</v>
      </c>
      <c r="J223" s="58">
        <v>1</v>
      </c>
      <c r="K223">
        <v>3</v>
      </c>
      <c r="L223" s="8" t="s">
        <v>3527</v>
      </c>
      <c r="M223" s="59">
        <f>VLOOKUP($A223,小選挙区!$A$1:$F$1300,6,FALSE)</f>
        <v>201413</v>
      </c>
      <c r="N223" s="59">
        <f t="shared" si="48"/>
        <v>0</v>
      </c>
      <c r="O223" s="1">
        <f>VLOOKUP($A223,小選挙区!$A$1:$C$1300,3,FALSE)</f>
        <v>197408</v>
      </c>
      <c r="P223" s="1">
        <f t="shared" si="49"/>
        <v>4005</v>
      </c>
      <c r="Q223" s="4">
        <f t="shared" si="50"/>
        <v>1.9884515895200409E-2</v>
      </c>
    </row>
    <row r="224" spans="1:19">
      <c r="A224" s="36" t="s">
        <v>590</v>
      </c>
      <c r="B224" s="36" t="s">
        <v>589</v>
      </c>
      <c r="C224" s="61">
        <v>455780</v>
      </c>
      <c r="D224" s="61">
        <v>452</v>
      </c>
      <c r="E224" s="63">
        <f t="shared" si="58"/>
        <v>456232</v>
      </c>
      <c r="F224" s="60">
        <v>269440</v>
      </c>
      <c r="G224" s="60">
        <v>102</v>
      </c>
      <c r="H224" s="1">
        <f t="shared" si="59"/>
        <v>269542</v>
      </c>
      <c r="I224" s="4">
        <f t="shared" si="51"/>
        <v>0.59080029458696448</v>
      </c>
      <c r="J224" s="58">
        <v>1</v>
      </c>
      <c r="K224">
        <v>4</v>
      </c>
      <c r="L224" s="8" t="s">
        <v>3583</v>
      </c>
      <c r="M224" s="59">
        <f>VLOOKUP($A224,小選挙区!$A$1:$F$1300,6,FALSE)</f>
        <v>269527</v>
      </c>
      <c r="N224" s="59">
        <f t="shared" si="48"/>
        <v>15</v>
      </c>
      <c r="O224" s="1">
        <f>VLOOKUP($A224,小選挙区!$A$1:$C$1300,3,FALSE)</f>
        <v>264456</v>
      </c>
      <c r="P224" s="1">
        <f t="shared" si="49"/>
        <v>5071</v>
      </c>
      <c r="Q224" s="4">
        <f t="shared" si="50"/>
        <v>1.88144415958327E-2</v>
      </c>
    </row>
    <row r="225" spans="1:19">
      <c r="A225" s="36" t="s">
        <v>592</v>
      </c>
      <c r="B225" s="36" t="s">
        <v>591</v>
      </c>
      <c r="C225" s="61">
        <v>320749</v>
      </c>
      <c r="D225" s="61">
        <v>241</v>
      </c>
      <c r="E225" s="63">
        <f t="shared" si="58"/>
        <v>320990</v>
      </c>
      <c r="F225" s="60">
        <v>203185</v>
      </c>
      <c r="G225" s="60">
        <v>54</v>
      </c>
      <c r="H225" s="1">
        <f t="shared" si="59"/>
        <v>203239</v>
      </c>
      <c r="I225" s="4">
        <f>H225/E225</f>
        <v>0.6331630268855728</v>
      </c>
      <c r="J225" s="58">
        <v>1</v>
      </c>
      <c r="K225">
        <v>3</v>
      </c>
      <c r="L225" s="8" t="s">
        <v>3527</v>
      </c>
      <c r="M225" s="59">
        <f>VLOOKUP($A225,小選挙区!$A$1:$F$1300,6,FALSE)</f>
        <v>203230</v>
      </c>
      <c r="N225" s="59">
        <f t="shared" si="48"/>
        <v>9</v>
      </c>
      <c r="O225" s="1">
        <f>VLOOKUP($A225,小選挙区!$A$1:$C$1300,3,FALSE)</f>
        <v>200718</v>
      </c>
      <c r="P225" s="1">
        <f t="shared" si="49"/>
        <v>2512</v>
      </c>
      <c r="Q225" s="4">
        <f t="shared" si="50"/>
        <v>1.2360379865177386E-2</v>
      </c>
    </row>
    <row r="226" spans="1:19">
      <c r="A226" s="36" t="s">
        <v>594</v>
      </c>
      <c r="B226" s="36" t="s">
        <v>593</v>
      </c>
      <c r="C226" s="61">
        <v>398495</v>
      </c>
      <c r="D226" s="61">
        <v>254</v>
      </c>
      <c r="E226" s="63">
        <f t="shared" si="58"/>
        <v>398749</v>
      </c>
      <c r="F226" s="60">
        <v>241478</v>
      </c>
      <c r="G226" s="60">
        <v>56</v>
      </c>
      <c r="H226" s="1">
        <f t="shared" si="59"/>
        <v>241534</v>
      </c>
      <c r="I226" s="4">
        <f t="shared" si="51"/>
        <v>0.60572941875716302</v>
      </c>
      <c r="J226" s="58">
        <v>1</v>
      </c>
      <c r="K226">
        <v>3</v>
      </c>
      <c r="L226" s="8" t="s">
        <v>3527</v>
      </c>
      <c r="M226" s="59">
        <f>VLOOKUP($A226,小選挙区!$A$1:$F$1300,6,FALSE)</f>
        <v>241520</v>
      </c>
      <c r="N226" s="59">
        <f t="shared" si="48"/>
        <v>14</v>
      </c>
      <c r="O226" s="1">
        <f>VLOOKUP($A226,小選挙区!$A$1:$C$1300,3,FALSE)</f>
        <v>236595</v>
      </c>
      <c r="P226" s="1">
        <f t="shared" si="49"/>
        <v>4925</v>
      </c>
      <c r="Q226" s="4">
        <f t="shared" si="50"/>
        <v>2.0391685988737994E-2</v>
      </c>
    </row>
    <row r="227" spans="1:19">
      <c r="A227" s="36" t="s">
        <v>596</v>
      </c>
      <c r="B227" s="36" t="s">
        <v>595</v>
      </c>
      <c r="C227" s="61">
        <v>339234</v>
      </c>
      <c r="D227" s="61">
        <v>161</v>
      </c>
      <c r="E227" s="63">
        <f t="shared" si="58"/>
        <v>339395</v>
      </c>
      <c r="F227" s="60">
        <v>186643</v>
      </c>
      <c r="G227" s="60">
        <v>30</v>
      </c>
      <c r="H227" s="1">
        <f t="shared" si="59"/>
        <v>186673</v>
      </c>
      <c r="I227" s="4">
        <f t="shared" si="51"/>
        <v>0.55001694191134221</v>
      </c>
      <c r="J227" s="58">
        <v>1</v>
      </c>
      <c r="K227">
        <v>4</v>
      </c>
      <c r="L227" s="8" t="s">
        <v>3544</v>
      </c>
      <c r="M227" s="59">
        <f>VLOOKUP($A227,小選挙区!$A$1:$F$1300,6,FALSE)</f>
        <v>186671</v>
      </c>
      <c r="N227" s="59">
        <f t="shared" si="48"/>
        <v>2</v>
      </c>
      <c r="O227" s="1">
        <f>VLOOKUP($A227,小選挙区!$A$1:$C$1300,3,FALSE)</f>
        <v>183651</v>
      </c>
      <c r="P227" s="1">
        <f t="shared" si="49"/>
        <v>3020</v>
      </c>
      <c r="Q227" s="4">
        <f t="shared" si="50"/>
        <v>1.6178195863310315E-2</v>
      </c>
    </row>
    <row r="228" spans="1:19">
      <c r="A228" s="36" t="s">
        <v>598</v>
      </c>
      <c r="B228" s="36" t="s">
        <v>597</v>
      </c>
      <c r="C228" s="61">
        <v>400072</v>
      </c>
      <c r="D228" s="61">
        <v>163</v>
      </c>
      <c r="E228" s="63">
        <f t="shared" si="58"/>
        <v>400235</v>
      </c>
      <c r="F228" s="60">
        <v>213799</v>
      </c>
      <c r="G228" s="60">
        <v>34</v>
      </c>
      <c r="H228" s="1">
        <f t="shared" si="59"/>
        <v>213833</v>
      </c>
      <c r="I228" s="4">
        <f t="shared" si="51"/>
        <v>0.53426861718740237</v>
      </c>
      <c r="J228" s="58">
        <v>1</v>
      </c>
      <c r="K228">
        <v>3</v>
      </c>
      <c r="L228" s="8" t="s">
        <v>3538</v>
      </c>
      <c r="M228" s="59">
        <f>VLOOKUP($A228,小選挙区!$A$1:$F$1300,6,FALSE)</f>
        <v>213832</v>
      </c>
      <c r="N228" s="59">
        <f t="shared" si="48"/>
        <v>1</v>
      </c>
      <c r="O228" s="1">
        <f>VLOOKUP($A228,小選挙区!$A$1:$C$1300,3,FALSE)</f>
        <v>210160</v>
      </c>
      <c r="P228" s="1">
        <f t="shared" si="49"/>
        <v>3672</v>
      </c>
      <c r="Q228" s="4">
        <f t="shared" si="50"/>
        <v>1.7172359609412997E-2</v>
      </c>
    </row>
    <row r="229" spans="1:19">
      <c r="A229" s="36" t="s">
        <v>600</v>
      </c>
      <c r="B229" s="36" t="s">
        <v>599</v>
      </c>
      <c r="C229" s="61">
        <v>421639</v>
      </c>
      <c r="D229" s="61">
        <v>187</v>
      </c>
      <c r="E229" s="63">
        <f t="shared" si="58"/>
        <v>421826</v>
      </c>
      <c r="F229" s="60">
        <v>233150</v>
      </c>
      <c r="G229" s="60">
        <v>32</v>
      </c>
      <c r="H229" s="1">
        <f t="shared" si="59"/>
        <v>233182</v>
      </c>
      <c r="I229" s="4">
        <f>H229/E229</f>
        <v>0.55279190946029877</v>
      </c>
      <c r="J229" s="58">
        <v>1</v>
      </c>
      <c r="K229">
        <v>3</v>
      </c>
      <c r="L229" s="8" t="s">
        <v>3538</v>
      </c>
      <c r="M229" s="59">
        <f>VLOOKUP($A229,小選挙区!$A$1:$F$1300,6,FALSE)</f>
        <v>233181</v>
      </c>
      <c r="N229" s="59">
        <f t="shared" si="48"/>
        <v>1</v>
      </c>
      <c r="O229" s="1">
        <f>VLOOKUP($A229,小選挙区!$A$1:$C$1300,3,FALSE)</f>
        <v>226883</v>
      </c>
      <c r="P229" s="1">
        <f t="shared" si="49"/>
        <v>6298</v>
      </c>
      <c r="Q229" s="4">
        <f t="shared" si="50"/>
        <v>2.7009061630235739E-2</v>
      </c>
    </row>
    <row r="230" spans="1:19">
      <c r="A230" s="36" t="s">
        <v>602</v>
      </c>
      <c r="B230" s="36" t="s">
        <v>601</v>
      </c>
      <c r="C230" s="61">
        <v>390186</v>
      </c>
      <c r="D230" s="61">
        <v>229</v>
      </c>
      <c r="E230" s="63">
        <f t="shared" si="58"/>
        <v>390415</v>
      </c>
      <c r="F230" s="60">
        <v>217737</v>
      </c>
      <c r="G230" s="60">
        <v>39</v>
      </c>
      <c r="H230" s="1">
        <f t="shared" si="59"/>
        <v>217776</v>
      </c>
      <c r="I230" s="4">
        <f t="shared" si="51"/>
        <v>0.55780643674039165</v>
      </c>
      <c r="J230" s="58">
        <v>1</v>
      </c>
      <c r="K230">
        <v>3</v>
      </c>
      <c r="L230" s="8" t="s">
        <v>3538</v>
      </c>
      <c r="M230" s="59">
        <f>VLOOKUP($A230,小選挙区!$A$1:$F$1300,6,FALSE)</f>
        <v>217761</v>
      </c>
      <c r="N230" s="59">
        <f t="shared" si="48"/>
        <v>15</v>
      </c>
      <c r="O230" s="1">
        <f>VLOOKUP($A230,小選挙区!$A$1:$C$1300,3,FALSE)</f>
        <v>212318</v>
      </c>
      <c r="P230" s="1">
        <f t="shared" si="49"/>
        <v>5443</v>
      </c>
      <c r="Q230" s="4">
        <f t="shared" si="50"/>
        <v>2.4995293004716181E-2</v>
      </c>
    </row>
    <row r="231" spans="1:19">
      <c r="A231" s="36" t="s">
        <v>604</v>
      </c>
      <c r="B231" s="36" t="s">
        <v>603</v>
      </c>
      <c r="C231" s="61">
        <v>326098</v>
      </c>
      <c r="D231" s="61">
        <v>180</v>
      </c>
      <c r="E231" s="63">
        <f t="shared" si="58"/>
        <v>326278</v>
      </c>
      <c r="F231" s="60">
        <v>181040</v>
      </c>
      <c r="G231" s="60">
        <v>44</v>
      </c>
      <c r="H231" s="1">
        <f t="shared" si="59"/>
        <v>181084</v>
      </c>
      <c r="I231" s="4">
        <f t="shared" si="51"/>
        <v>0.55499911118739231</v>
      </c>
      <c r="J231" s="58">
        <v>1</v>
      </c>
      <c r="K231">
        <v>3</v>
      </c>
      <c r="L231" s="8" t="s">
        <v>3584</v>
      </c>
      <c r="M231" s="59">
        <f>VLOOKUP($A231,小選挙区!$A$1:$F$1300,6,FALSE)</f>
        <v>181086</v>
      </c>
      <c r="N231" s="59">
        <f t="shared" si="48"/>
        <v>-2</v>
      </c>
      <c r="O231" s="1">
        <f>VLOOKUP($A231,小選挙区!$A$1:$C$1300,3,FALSE)</f>
        <v>166422</v>
      </c>
      <c r="P231" s="1">
        <f t="shared" si="49"/>
        <v>14664</v>
      </c>
      <c r="Q231" s="4">
        <f t="shared" si="50"/>
        <v>8.0978098803883236E-2</v>
      </c>
    </row>
    <row r="232" spans="1:19">
      <c r="A232" s="36" t="s">
        <v>606</v>
      </c>
      <c r="B232" s="36" t="s">
        <v>605</v>
      </c>
      <c r="C232" s="61">
        <v>330096</v>
      </c>
      <c r="D232" s="61">
        <v>167</v>
      </c>
      <c r="E232" s="63">
        <f t="shared" si="58"/>
        <v>330263</v>
      </c>
      <c r="F232" s="60">
        <v>179943</v>
      </c>
      <c r="G232" s="60">
        <v>42</v>
      </c>
      <c r="H232" s="1">
        <f t="shared" si="59"/>
        <v>179985</v>
      </c>
      <c r="I232" s="4">
        <f t="shared" si="51"/>
        <v>0.54497476253773502</v>
      </c>
      <c r="J232" s="58">
        <v>1</v>
      </c>
      <c r="K232">
        <v>3</v>
      </c>
      <c r="L232" s="8" t="s">
        <v>3538</v>
      </c>
      <c r="M232" s="59">
        <f>VLOOKUP($A232,小選挙区!$A$1:$F$1300,6,FALSE)</f>
        <v>179981</v>
      </c>
      <c r="N232" s="59">
        <f t="shared" si="48"/>
        <v>4</v>
      </c>
      <c r="O232" s="1">
        <f>VLOOKUP($A232,小選挙区!$A$1:$C$1300,3,FALSE)</f>
        <v>176119</v>
      </c>
      <c r="P232" s="1">
        <f t="shared" si="49"/>
        <v>3862</v>
      </c>
      <c r="Q232" s="4">
        <f t="shared" si="50"/>
        <v>2.1457820547724483E-2</v>
      </c>
    </row>
    <row r="233" spans="1:19">
      <c r="A233" s="36" t="s">
        <v>608</v>
      </c>
      <c r="B233" s="36" t="s">
        <v>607</v>
      </c>
      <c r="C233" s="61">
        <v>434116</v>
      </c>
      <c r="D233" s="61">
        <v>193</v>
      </c>
      <c r="E233" s="63">
        <f t="shared" si="58"/>
        <v>434309</v>
      </c>
      <c r="F233" s="60">
        <v>229762</v>
      </c>
      <c r="G233" s="60">
        <v>42</v>
      </c>
      <c r="H233" s="1">
        <f t="shared" si="59"/>
        <v>229804</v>
      </c>
      <c r="I233" s="4">
        <f t="shared" si="51"/>
        <v>0.52912557649047109</v>
      </c>
      <c r="J233" s="58">
        <v>1</v>
      </c>
      <c r="K233">
        <v>4</v>
      </c>
      <c r="L233" s="8" t="s">
        <v>3544</v>
      </c>
      <c r="M233" s="59">
        <f>VLOOKUP($A233,小選挙区!$A$1:$F$1300,6,FALSE)</f>
        <v>229791</v>
      </c>
      <c r="N233" s="59">
        <f t="shared" si="48"/>
        <v>13</v>
      </c>
      <c r="O233" s="1">
        <f>VLOOKUP($A233,小選挙区!$A$1:$C$1300,3,FALSE)</f>
        <v>223583</v>
      </c>
      <c r="P233" s="1">
        <f t="shared" si="49"/>
        <v>6208</v>
      </c>
      <c r="Q233" s="4">
        <f t="shared" si="50"/>
        <v>2.7015853536474448E-2</v>
      </c>
    </row>
    <row r="234" spans="1:19">
      <c r="A234" s="36" t="s">
        <v>610</v>
      </c>
      <c r="B234" s="36" t="s">
        <v>609</v>
      </c>
      <c r="C234" s="61">
        <v>304754</v>
      </c>
      <c r="D234" s="61">
        <v>154</v>
      </c>
      <c r="E234" s="63">
        <f t="shared" si="58"/>
        <v>304908</v>
      </c>
      <c r="F234" s="60">
        <v>164507</v>
      </c>
      <c r="G234" s="60">
        <v>32</v>
      </c>
      <c r="H234" s="1">
        <f t="shared" si="59"/>
        <v>164539</v>
      </c>
      <c r="I234" s="4">
        <f t="shared" si="51"/>
        <v>0.53963490626680832</v>
      </c>
      <c r="J234" s="58">
        <v>1</v>
      </c>
      <c r="K234">
        <v>4</v>
      </c>
      <c r="L234" s="8" t="s">
        <v>3544</v>
      </c>
      <c r="M234" s="59">
        <f>VLOOKUP($A234,小選挙区!$A$1:$F$1300,6,FALSE)</f>
        <v>164534</v>
      </c>
      <c r="N234" s="59">
        <f t="shared" si="48"/>
        <v>5</v>
      </c>
      <c r="O234" s="1">
        <f>VLOOKUP($A234,小選挙区!$A$1:$C$1300,3,FALSE)</f>
        <v>161712</v>
      </c>
      <c r="P234" s="1">
        <f t="shared" si="49"/>
        <v>2822</v>
      </c>
      <c r="Q234" s="4">
        <f t="shared" si="50"/>
        <v>1.7151470212843547E-2</v>
      </c>
    </row>
    <row r="235" spans="1:19" s="19" customFormat="1">
      <c r="A235" s="37" t="s">
        <v>611</v>
      </c>
      <c r="B235" s="37" t="s">
        <v>117</v>
      </c>
      <c r="C235" s="62">
        <f t="shared" ref="C235:H235" si="60">SUM(C236:C247)</f>
        <v>0</v>
      </c>
      <c r="D235" s="62">
        <f t="shared" si="60"/>
        <v>0</v>
      </c>
      <c r="E235" s="64">
        <f t="shared" si="60"/>
        <v>4572143</v>
      </c>
      <c r="F235" s="20">
        <f t="shared" si="60"/>
        <v>0</v>
      </c>
      <c r="G235" s="20">
        <f t="shared" si="60"/>
        <v>0</v>
      </c>
      <c r="H235" s="20">
        <f t="shared" si="60"/>
        <v>2482343</v>
      </c>
      <c r="I235" s="12">
        <f t="shared" si="51"/>
        <v>0.54292768183322349</v>
      </c>
      <c r="J235" s="56">
        <f>SUM(J236:J247)</f>
        <v>12</v>
      </c>
      <c r="K235" s="19">
        <f>SUM(K236:K247)</f>
        <v>38</v>
      </c>
      <c r="L235" s="23"/>
      <c r="M235" s="20">
        <f>SUM(M236:M247)</f>
        <v>2482281</v>
      </c>
      <c r="N235" s="20">
        <f>SUM(N236:N247)</f>
        <v>62</v>
      </c>
      <c r="O235" s="20">
        <f>SUM(O236:O247)</f>
        <v>2406883</v>
      </c>
      <c r="P235" s="20">
        <f t="shared" si="49"/>
        <v>75398</v>
      </c>
      <c r="Q235" s="12">
        <f t="shared" si="50"/>
        <v>3.0374482179898247E-2</v>
      </c>
      <c r="S235" s="37"/>
    </row>
    <row r="236" spans="1:19">
      <c r="A236" s="36" t="s">
        <v>613</v>
      </c>
      <c r="B236" s="36" t="s">
        <v>612</v>
      </c>
      <c r="E236" s="63">
        <v>393494</v>
      </c>
      <c r="H236" s="1">
        <v>218326</v>
      </c>
      <c r="I236" s="4">
        <f t="shared" si="51"/>
        <v>0.55483946388000838</v>
      </c>
      <c r="J236" s="58">
        <v>1</v>
      </c>
      <c r="K236">
        <v>5</v>
      </c>
      <c r="L236" s="8" t="s">
        <v>3547</v>
      </c>
      <c r="M236" s="59">
        <f>VLOOKUP($A236,小選挙区!$A$1:$F$1300,6,FALSE)</f>
        <v>218312</v>
      </c>
      <c r="N236" s="59">
        <f t="shared" si="48"/>
        <v>14</v>
      </c>
      <c r="O236" s="1">
        <f>VLOOKUP($A236,小選挙区!$A$1:$C$1300,3,FALSE)</f>
        <v>213166</v>
      </c>
      <c r="P236" s="1">
        <f t="shared" si="49"/>
        <v>5146</v>
      </c>
      <c r="Q236" s="4">
        <f t="shared" si="50"/>
        <v>2.3571768844589395E-2</v>
      </c>
    </row>
    <row r="237" spans="1:19">
      <c r="A237" s="36" t="s">
        <v>615</v>
      </c>
      <c r="B237" s="36" t="s">
        <v>614</v>
      </c>
      <c r="E237" s="63">
        <v>385611</v>
      </c>
      <c r="H237" s="1">
        <v>196553</v>
      </c>
      <c r="I237" s="4">
        <f>H237/E237</f>
        <v>0.50971834309705899</v>
      </c>
      <c r="J237" s="58">
        <v>1</v>
      </c>
      <c r="K237">
        <v>3</v>
      </c>
      <c r="L237" s="8" t="s">
        <v>3585</v>
      </c>
      <c r="M237" s="59">
        <f>VLOOKUP($A237,小選挙区!$A$1:$F$1300,6,FALSE)</f>
        <v>196547</v>
      </c>
      <c r="N237" s="59">
        <f t="shared" si="48"/>
        <v>6</v>
      </c>
      <c r="O237" s="1">
        <f>VLOOKUP($A237,小選挙区!$A$1:$C$1300,3,FALSE)</f>
        <v>183463</v>
      </c>
      <c r="P237" s="1">
        <f t="shared" si="49"/>
        <v>13084</v>
      </c>
      <c r="Q237" s="4">
        <f t="shared" si="50"/>
        <v>6.6569319297674345E-2</v>
      </c>
    </row>
    <row r="238" spans="1:19">
      <c r="A238" s="36" t="s">
        <v>617</v>
      </c>
      <c r="B238" s="36" t="s">
        <v>616</v>
      </c>
      <c r="E238" s="63">
        <v>315484</v>
      </c>
      <c r="H238" s="1">
        <v>171731</v>
      </c>
      <c r="I238" s="4">
        <f t="shared" ref="I238:I257" si="61">H238/E238</f>
        <v>0.5443413929074058</v>
      </c>
      <c r="J238" s="58">
        <v>1</v>
      </c>
      <c r="K238">
        <v>4</v>
      </c>
      <c r="L238" s="8" t="s">
        <v>3564</v>
      </c>
      <c r="M238" s="59">
        <f>VLOOKUP($A238,小選挙区!$A$1:$F$1300,6,FALSE)</f>
        <v>171727</v>
      </c>
      <c r="N238" s="59">
        <f t="shared" si="48"/>
        <v>4</v>
      </c>
      <c r="O238" s="1">
        <f>VLOOKUP($A238,小選挙区!$A$1:$C$1300,3,FALSE)</f>
        <v>168414</v>
      </c>
      <c r="P238" s="1">
        <f t="shared" si="49"/>
        <v>3313</v>
      </c>
      <c r="Q238" s="4">
        <f t="shared" si="50"/>
        <v>1.9292248743645438E-2</v>
      </c>
    </row>
    <row r="239" spans="1:19">
      <c r="A239" s="36" t="s">
        <v>619</v>
      </c>
      <c r="B239" s="36" t="s">
        <v>618</v>
      </c>
      <c r="E239" s="63">
        <v>421086</v>
      </c>
      <c r="H239" s="1">
        <v>230272</v>
      </c>
      <c r="I239" s="4">
        <f t="shared" si="61"/>
        <v>0.54685266192654236</v>
      </c>
      <c r="J239" s="58">
        <v>1</v>
      </c>
      <c r="K239">
        <v>3</v>
      </c>
      <c r="L239" s="8" t="s">
        <v>3527</v>
      </c>
      <c r="M239" s="59">
        <f>VLOOKUP($A239,小選挙区!$A$1:$F$1300,6,FALSE)</f>
        <v>230271</v>
      </c>
      <c r="N239" s="59">
        <f t="shared" si="48"/>
        <v>1</v>
      </c>
      <c r="O239" s="1">
        <f>VLOOKUP($A239,小選挙区!$A$1:$C$1300,3,FALSE)</f>
        <v>225429</v>
      </c>
      <c r="P239" s="1">
        <f t="shared" si="49"/>
        <v>4842</v>
      </c>
      <c r="Q239" s="4">
        <f t="shared" si="50"/>
        <v>2.1027398152611489E-2</v>
      </c>
    </row>
    <row r="240" spans="1:19">
      <c r="A240" s="36" t="s">
        <v>621</v>
      </c>
      <c r="B240" s="36" t="s">
        <v>620</v>
      </c>
      <c r="E240" s="63">
        <v>368205</v>
      </c>
      <c r="H240" s="1">
        <v>226776</v>
      </c>
      <c r="I240" s="4">
        <f t="shared" si="61"/>
        <v>0.61589603617550004</v>
      </c>
      <c r="J240" s="58">
        <v>1</v>
      </c>
      <c r="K240">
        <v>3</v>
      </c>
      <c r="L240" s="8" t="s">
        <v>3527</v>
      </c>
      <c r="M240" s="59">
        <f>VLOOKUP($A240,小選挙区!$A$1:$F$1300,6,FALSE)</f>
        <v>226679</v>
      </c>
      <c r="N240" s="59">
        <f t="shared" si="48"/>
        <v>97</v>
      </c>
      <c r="O240" s="1">
        <f>VLOOKUP($A240,小選挙区!$A$1:$C$1300,3,FALSE)</f>
        <v>222784</v>
      </c>
      <c r="P240" s="1">
        <f t="shared" si="49"/>
        <v>3895</v>
      </c>
      <c r="Q240" s="4">
        <f t="shared" si="50"/>
        <v>1.7182888578121485E-2</v>
      </c>
    </row>
    <row r="241" spans="1:19">
      <c r="A241" s="36" t="s">
        <v>623</v>
      </c>
      <c r="B241" s="36" t="s">
        <v>622</v>
      </c>
      <c r="E241" s="63">
        <v>465210</v>
      </c>
      <c r="H241" s="1">
        <v>258578</v>
      </c>
      <c r="I241" s="4">
        <f>H241/E241</f>
        <v>0.55583070011392699</v>
      </c>
      <c r="J241" s="58">
        <v>1</v>
      </c>
      <c r="K241">
        <v>3</v>
      </c>
      <c r="L241" s="8" t="s">
        <v>3527</v>
      </c>
      <c r="M241" s="59">
        <f>VLOOKUP($A241,小選挙区!$A$1:$F$1300,6,FALSE)</f>
        <v>258673</v>
      </c>
      <c r="N241" s="59">
        <f t="shared" si="48"/>
        <v>-95</v>
      </c>
      <c r="O241" s="1">
        <f>VLOOKUP($A241,小選挙区!$A$1:$C$1300,3,FALSE)</f>
        <v>254420</v>
      </c>
      <c r="P241" s="1">
        <f t="shared" si="49"/>
        <v>4253</v>
      </c>
      <c r="Q241" s="4">
        <f t="shared" si="50"/>
        <v>1.6441607744140285E-2</v>
      </c>
    </row>
    <row r="242" spans="1:19">
      <c r="A242" s="36" t="s">
        <v>625</v>
      </c>
      <c r="B242" s="36" t="s">
        <v>624</v>
      </c>
      <c r="E242" s="63">
        <v>441775</v>
      </c>
      <c r="H242" s="1">
        <v>257899</v>
      </c>
      <c r="I242" s="4">
        <f t="shared" si="61"/>
        <v>0.58377907305755194</v>
      </c>
      <c r="J242" s="58">
        <v>1</v>
      </c>
      <c r="K242">
        <v>3</v>
      </c>
      <c r="L242" s="8" t="s">
        <v>3527</v>
      </c>
      <c r="M242" s="59">
        <f>VLOOKUP($A242,小選挙区!$A$1:$F$1300,6,FALSE)</f>
        <v>257886</v>
      </c>
      <c r="N242" s="59">
        <f t="shared" si="48"/>
        <v>13</v>
      </c>
      <c r="O242" s="1">
        <f>VLOOKUP($A242,小選挙区!$A$1:$C$1300,3,FALSE)</f>
        <v>253567</v>
      </c>
      <c r="P242" s="1">
        <f t="shared" si="49"/>
        <v>4319</v>
      </c>
      <c r="Q242" s="4">
        <f t="shared" si="50"/>
        <v>1.6747710228550601E-2</v>
      </c>
    </row>
    <row r="243" spans="1:19">
      <c r="A243" s="36" t="s">
        <v>627</v>
      </c>
      <c r="B243" s="36" t="s">
        <v>626</v>
      </c>
      <c r="E243" s="63">
        <v>386254</v>
      </c>
      <c r="H243" s="1">
        <v>188625</v>
      </c>
      <c r="I243" s="4">
        <f t="shared" si="61"/>
        <v>0.48834445727422887</v>
      </c>
      <c r="J243" s="58">
        <v>1</v>
      </c>
      <c r="K243">
        <v>3</v>
      </c>
      <c r="L243" s="8" t="s">
        <v>3586</v>
      </c>
      <c r="M243" s="59">
        <f>VLOOKUP($A243,小選挙区!$A$1:$F$1300,6,FALSE)</f>
        <v>188622</v>
      </c>
      <c r="N243" s="59">
        <f t="shared" si="48"/>
        <v>3</v>
      </c>
      <c r="O243" s="1">
        <f>VLOOKUP($A243,小選挙区!$A$1:$C$1300,3,FALSE)</f>
        <v>170596</v>
      </c>
      <c r="P243" s="1">
        <f t="shared" si="49"/>
        <v>18026</v>
      </c>
      <c r="Q243" s="4">
        <f t="shared" si="50"/>
        <v>9.5566794965592561E-2</v>
      </c>
    </row>
    <row r="244" spans="1:19">
      <c r="A244" s="36" t="s">
        <v>629</v>
      </c>
      <c r="B244" s="36" t="s">
        <v>628</v>
      </c>
      <c r="E244" s="63">
        <v>363347</v>
      </c>
      <c r="H244" s="1">
        <v>193401</v>
      </c>
      <c r="I244" s="4">
        <f t="shared" si="61"/>
        <v>0.53227630887278554</v>
      </c>
      <c r="J244" s="58">
        <v>1</v>
      </c>
      <c r="K244">
        <v>2</v>
      </c>
      <c r="L244" s="8" t="s">
        <v>3539</v>
      </c>
      <c r="M244" s="59">
        <f>VLOOKUP($A244,小選挙区!$A$1:$F$1300,6,FALSE)</f>
        <v>193395</v>
      </c>
      <c r="N244" s="59">
        <f t="shared" si="48"/>
        <v>6</v>
      </c>
      <c r="O244" s="1">
        <f>VLOOKUP($A244,小選挙区!$A$1:$C$1300,3,FALSE)</f>
        <v>186145</v>
      </c>
      <c r="P244" s="1">
        <f t="shared" si="49"/>
        <v>7250</v>
      </c>
      <c r="Q244" s="4">
        <f t="shared" si="50"/>
        <v>3.748804260709946E-2</v>
      </c>
    </row>
    <row r="245" spans="1:19">
      <c r="A245" s="36" t="s">
        <v>631</v>
      </c>
      <c r="B245" s="36" t="s">
        <v>630</v>
      </c>
      <c r="E245" s="63">
        <v>347835</v>
      </c>
      <c r="H245" s="1">
        <v>179313</v>
      </c>
      <c r="I245" s="4">
        <f>H245/E245</f>
        <v>0.51551166501358403</v>
      </c>
      <c r="J245" s="58">
        <v>1</v>
      </c>
      <c r="K245">
        <v>3</v>
      </c>
      <c r="L245" s="8" t="s">
        <v>3527</v>
      </c>
      <c r="M245" s="59">
        <f>VLOOKUP($A245,小選挙区!$A$1:$F$1300,6,FALSE)</f>
        <v>179309</v>
      </c>
      <c r="N245" s="59">
        <f t="shared" si="48"/>
        <v>4</v>
      </c>
      <c r="O245" s="1">
        <f>VLOOKUP($A245,小選挙区!$A$1:$C$1300,3,FALSE)</f>
        <v>175721</v>
      </c>
      <c r="P245" s="1">
        <f t="shared" si="49"/>
        <v>3588</v>
      </c>
      <c r="Q245" s="4">
        <f t="shared" si="50"/>
        <v>2.0010150076125572E-2</v>
      </c>
    </row>
    <row r="246" spans="1:19">
      <c r="A246" s="36" t="s">
        <v>633</v>
      </c>
      <c r="B246" s="36" t="s">
        <v>632</v>
      </c>
      <c r="E246" s="63">
        <v>399029</v>
      </c>
      <c r="H246" s="1">
        <v>193108</v>
      </c>
      <c r="I246" s="4">
        <f t="shared" si="61"/>
        <v>0.48394477594360308</v>
      </c>
      <c r="J246" s="58">
        <v>1</v>
      </c>
      <c r="K246">
        <v>3</v>
      </c>
      <c r="L246" s="8" t="s">
        <v>3538</v>
      </c>
      <c r="M246" s="59">
        <f>VLOOKUP($A246,小選挙区!$A$1:$F$1300,6,FALSE)</f>
        <v>193099</v>
      </c>
      <c r="N246" s="59">
        <f t="shared" si="48"/>
        <v>9</v>
      </c>
      <c r="O246" s="1">
        <f>VLOOKUP($A246,小選挙区!$A$1:$C$1300,3,FALSE)</f>
        <v>189206</v>
      </c>
      <c r="P246" s="1">
        <f t="shared" si="49"/>
        <v>3893</v>
      </c>
      <c r="Q246" s="4">
        <f t="shared" si="50"/>
        <v>2.0160642986240217E-2</v>
      </c>
    </row>
    <row r="247" spans="1:19">
      <c r="A247" s="36" t="s">
        <v>635</v>
      </c>
      <c r="B247" s="36" t="s">
        <v>634</v>
      </c>
      <c r="E247" s="63">
        <v>284813</v>
      </c>
      <c r="H247" s="1">
        <v>167761</v>
      </c>
      <c r="I247" s="4">
        <f t="shared" si="61"/>
        <v>0.58902156853795296</v>
      </c>
      <c r="J247" s="58">
        <v>1</v>
      </c>
      <c r="K247">
        <v>3</v>
      </c>
      <c r="L247" s="8" t="s">
        <v>3527</v>
      </c>
      <c r="M247" s="59">
        <f>VLOOKUP($A247,小選挙区!$A$1:$F$1300,6,FALSE)</f>
        <v>167761</v>
      </c>
      <c r="N247" s="59">
        <f t="shared" si="48"/>
        <v>0</v>
      </c>
      <c r="O247" s="1">
        <f>VLOOKUP($A247,小選挙区!$A$1:$C$1300,3,FALSE)</f>
        <v>163972</v>
      </c>
      <c r="P247" s="1">
        <f t="shared" si="49"/>
        <v>3789</v>
      </c>
      <c r="Q247" s="4">
        <f t="shared" si="50"/>
        <v>2.2585702278837154E-2</v>
      </c>
    </row>
    <row r="248" spans="1:19" s="19" customFormat="1">
      <c r="A248" s="37" t="s">
        <v>121</v>
      </c>
      <c r="B248" s="37" t="s">
        <v>120</v>
      </c>
      <c r="C248" s="62">
        <f t="shared" ref="C248:H248" si="62">SUM(C249:C251)</f>
        <v>1133395</v>
      </c>
      <c r="D248" s="62">
        <f t="shared" si="62"/>
        <v>792</v>
      </c>
      <c r="E248" s="64">
        <f t="shared" si="62"/>
        <v>1134187</v>
      </c>
      <c r="F248" s="20">
        <f t="shared" si="62"/>
        <v>670496</v>
      </c>
      <c r="G248" s="20">
        <f t="shared" si="62"/>
        <v>163</v>
      </c>
      <c r="H248" s="20">
        <f t="shared" si="62"/>
        <v>670659</v>
      </c>
      <c r="I248" s="12">
        <f t="shared" si="61"/>
        <v>0.59131254369870223</v>
      </c>
      <c r="J248" s="56">
        <f>SUM(J249:J251)</f>
        <v>3</v>
      </c>
      <c r="K248" s="19">
        <f>SUM(K249:K251)</f>
        <v>10</v>
      </c>
      <c r="L248" s="23"/>
      <c r="M248" s="20">
        <f>SUM(M249:M251)</f>
        <v>670651</v>
      </c>
      <c r="N248" s="20">
        <f>SUM(N249:N251)</f>
        <v>8</v>
      </c>
      <c r="O248" s="20">
        <f>SUM(O249:O251)</f>
        <v>646617</v>
      </c>
      <c r="P248" s="20">
        <f t="shared" si="49"/>
        <v>24034</v>
      </c>
      <c r="Q248" s="12">
        <f t="shared" si="50"/>
        <v>3.5836821237871859E-2</v>
      </c>
      <c r="S248" s="37"/>
    </row>
    <row r="249" spans="1:19">
      <c r="A249" s="36" t="s">
        <v>637</v>
      </c>
      <c r="B249" s="36" t="s">
        <v>636</v>
      </c>
      <c r="C249" s="61">
        <f>E249-D249</f>
        <v>394711</v>
      </c>
      <c r="D249" s="61">
        <v>355</v>
      </c>
      <c r="E249" s="63">
        <v>395066</v>
      </c>
      <c r="F249" s="60">
        <f>H249-G249</f>
        <v>242090</v>
      </c>
      <c r="G249" s="60">
        <v>91</v>
      </c>
      <c r="H249" s="1">
        <v>242181</v>
      </c>
      <c r="I249" s="4">
        <f t="shared" si="61"/>
        <v>0.61301402803582183</v>
      </c>
      <c r="J249" s="58">
        <v>1</v>
      </c>
      <c r="K249">
        <v>3</v>
      </c>
      <c r="L249" s="8" t="s">
        <v>3527</v>
      </c>
      <c r="M249" s="59">
        <f>VLOOKUP($A249,小選挙区!$A$1:$F$1300,6,FALSE)</f>
        <v>242180</v>
      </c>
      <c r="N249" s="59">
        <f t="shared" si="48"/>
        <v>1</v>
      </c>
      <c r="O249" s="1">
        <f>VLOOKUP($A249,小選挙区!$A$1:$C$1300,3,FALSE)</f>
        <v>238768</v>
      </c>
      <c r="P249" s="1">
        <f t="shared" si="49"/>
        <v>3412</v>
      </c>
      <c r="Q249" s="4">
        <f t="shared" si="50"/>
        <v>1.4088694359567264E-2</v>
      </c>
    </row>
    <row r="250" spans="1:19">
      <c r="A250" s="36" t="s">
        <v>639</v>
      </c>
      <c r="B250" s="36" t="s">
        <v>638</v>
      </c>
      <c r="C250" s="61">
        <f>E250-D250</f>
        <v>383616</v>
      </c>
      <c r="D250" s="61">
        <v>259</v>
      </c>
      <c r="E250" s="63">
        <v>383875</v>
      </c>
      <c r="F250" s="60">
        <f>H250-G250</f>
        <v>225257</v>
      </c>
      <c r="G250" s="60">
        <v>46</v>
      </c>
      <c r="H250" s="1">
        <v>225303</v>
      </c>
      <c r="I250" s="4">
        <f>H250/E250</f>
        <v>0.58691761641159235</v>
      </c>
      <c r="J250" s="58">
        <v>1</v>
      </c>
      <c r="K250">
        <v>3</v>
      </c>
      <c r="L250" s="8" t="s">
        <v>3531</v>
      </c>
      <c r="M250" s="59">
        <f>VLOOKUP($A250,小選挙区!$A$1:$F$1300,6,FALSE)</f>
        <v>225300</v>
      </c>
      <c r="N250" s="59">
        <f t="shared" si="48"/>
        <v>3</v>
      </c>
      <c r="O250" s="1">
        <f>VLOOKUP($A250,小選挙区!$A$1:$C$1300,3,FALSE)</f>
        <v>219469</v>
      </c>
      <c r="P250" s="1">
        <f t="shared" si="49"/>
        <v>5831</v>
      </c>
      <c r="Q250" s="4">
        <f t="shared" si="50"/>
        <v>2.5881047492232578E-2</v>
      </c>
    </row>
    <row r="251" spans="1:19">
      <c r="A251" s="36" t="s">
        <v>641</v>
      </c>
      <c r="B251" s="36" t="s">
        <v>640</v>
      </c>
      <c r="C251" s="61">
        <f>E251-D251</f>
        <v>355068</v>
      </c>
      <c r="D251" s="61">
        <v>178</v>
      </c>
      <c r="E251" s="63">
        <v>355246</v>
      </c>
      <c r="F251" s="60">
        <f>H251-G251</f>
        <v>203149</v>
      </c>
      <c r="G251" s="60">
        <v>26</v>
      </c>
      <c r="H251" s="1">
        <v>203175</v>
      </c>
      <c r="I251" s="4">
        <f t="shared" si="61"/>
        <v>0.57192762198589142</v>
      </c>
      <c r="J251" s="58">
        <v>1</v>
      </c>
      <c r="K251">
        <v>4</v>
      </c>
      <c r="L251" s="8" t="s">
        <v>3587</v>
      </c>
      <c r="M251" s="59">
        <f>VLOOKUP($A251,小選挙区!$A$1:$F$1300,6,FALSE)</f>
        <v>203171</v>
      </c>
      <c r="N251" s="59">
        <f t="shared" si="48"/>
        <v>4</v>
      </c>
      <c r="O251" s="1">
        <f>VLOOKUP($A251,小選挙区!$A$1:$C$1300,3,FALSE)</f>
        <v>188380</v>
      </c>
      <c r="P251" s="1">
        <f t="shared" si="49"/>
        <v>14791</v>
      </c>
      <c r="Q251" s="4">
        <f t="shared" si="50"/>
        <v>7.2800744200697931E-2</v>
      </c>
    </row>
    <row r="252" spans="1:19" s="19" customFormat="1">
      <c r="A252" s="37" t="s">
        <v>642</v>
      </c>
      <c r="B252" s="37" t="s">
        <v>123</v>
      </c>
      <c r="C252" s="62">
        <f t="shared" ref="C252:H252" si="63">SUM(C253:C255)</f>
        <v>800335</v>
      </c>
      <c r="D252" s="62">
        <f t="shared" si="63"/>
        <v>601</v>
      </c>
      <c r="E252" s="64">
        <f t="shared" si="63"/>
        <v>800936</v>
      </c>
      <c r="F252" s="20">
        <f t="shared" si="63"/>
        <v>466416</v>
      </c>
      <c r="G252" s="20">
        <f>SUM(G253:G255)</f>
        <v>53</v>
      </c>
      <c r="H252" s="20">
        <f t="shared" si="63"/>
        <v>466469</v>
      </c>
      <c r="I252" s="12">
        <f t="shared" si="61"/>
        <v>0.58240483634148044</v>
      </c>
      <c r="J252" s="56">
        <f>SUM(J253:J255)</f>
        <v>3</v>
      </c>
      <c r="K252" s="19">
        <f>SUM(K253:K255)</f>
        <v>10</v>
      </c>
      <c r="L252" s="23"/>
      <c r="M252" s="20">
        <f>SUM(M253:M255)</f>
        <v>466459</v>
      </c>
      <c r="N252" s="20">
        <f>SUM(N253:N255)</f>
        <v>10</v>
      </c>
      <c r="O252" s="20">
        <f>SUM(O253:O255)</f>
        <v>451043</v>
      </c>
      <c r="P252" s="20">
        <f t="shared" si="49"/>
        <v>15416</v>
      </c>
      <c r="Q252" s="12">
        <f t="shared" si="50"/>
        <v>3.3048992515955312E-2</v>
      </c>
      <c r="S252" s="37"/>
    </row>
    <row r="253" spans="1:19">
      <c r="A253" s="36" t="s">
        <v>644</v>
      </c>
      <c r="B253" s="36" t="s">
        <v>643</v>
      </c>
      <c r="C253" s="61">
        <v>307688</v>
      </c>
      <c r="D253" s="61">
        <v>129</v>
      </c>
      <c r="E253" s="63">
        <f>C253+D253</f>
        <v>307817</v>
      </c>
      <c r="F253" s="60">
        <v>169778</v>
      </c>
      <c r="G253" s="60">
        <v>23</v>
      </c>
      <c r="H253" s="1">
        <f>F253+G253</f>
        <v>169801</v>
      </c>
      <c r="I253" s="4">
        <f t="shared" si="61"/>
        <v>0.55162970206323891</v>
      </c>
      <c r="J253" s="58">
        <v>1</v>
      </c>
      <c r="K253">
        <v>2</v>
      </c>
      <c r="L253" s="8" t="s">
        <v>3588</v>
      </c>
      <c r="M253" s="59">
        <f>VLOOKUP($A253,小選挙区!$A$1:$F$1300,6,FALSE)</f>
        <v>169800</v>
      </c>
      <c r="N253" s="59">
        <f t="shared" si="48"/>
        <v>1</v>
      </c>
      <c r="O253" s="1">
        <f>VLOOKUP($A253,小選挙区!$A$1:$C$1300,3,FALSE)</f>
        <v>165284</v>
      </c>
      <c r="P253" s="1">
        <f t="shared" si="49"/>
        <v>4516</v>
      </c>
      <c r="Q253" s="4">
        <f t="shared" si="50"/>
        <v>2.6595995288574793E-2</v>
      </c>
    </row>
    <row r="254" spans="1:19">
      <c r="A254" s="36" t="s">
        <v>646</v>
      </c>
      <c r="B254" s="36" t="s">
        <v>645</v>
      </c>
      <c r="C254" s="61">
        <v>242740</v>
      </c>
      <c r="D254" s="61">
        <v>118</v>
      </c>
      <c r="E254" s="63">
        <f>C254+D254</f>
        <v>242858</v>
      </c>
      <c r="F254" s="60">
        <v>140701</v>
      </c>
      <c r="G254" s="60">
        <v>13</v>
      </c>
      <c r="H254" s="1">
        <f>F254+G254</f>
        <v>140714</v>
      </c>
      <c r="I254" s="4">
        <f>H254/E254</f>
        <v>0.57940854326396496</v>
      </c>
      <c r="J254" s="58">
        <v>1</v>
      </c>
      <c r="K254">
        <v>4</v>
      </c>
      <c r="L254" s="8" t="s">
        <v>3551</v>
      </c>
      <c r="M254" s="59">
        <f>VLOOKUP($A254,小選挙区!$A$1:$F$1300,6,FALSE)</f>
        <v>140711</v>
      </c>
      <c r="N254" s="59">
        <f t="shared" si="48"/>
        <v>3</v>
      </c>
      <c r="O254" s="1">
        <f>VLOOKUP($A254,小選挙区!$A$1:$C$1300,3,FALSE)</f>
        <v>137454</v>
      </c>
      <c r="P254" s="1">
        <f t="shared" si="49"/>
        <v>3257</v>
      </c>
      <c r="Q254" s="4">
        <f t="shared" si="50"/>
        <v>2.3146733375500137E-2</v>
      </c>
    </row>
    <row r="255" spans="1:19">
      <c r="A255" s="36" t="s">
        <v>648</v>
      </c>
      <c r="B255" s="36" t="s">
        <v>647</v>
      </c>
      <c r="C255" s="61">
        <v>249907</v>
      </c>
      <c r="D255" s="61">
        <v>354</v>
      </c>
      <c r="E255" s="63">
        <f>C255+D255</f>
        <v>250261</v>
      </c>
      <c r="F255" s="60">
        <v>155937</v>
      </c>
      <c r="G255" s="60">
        <v>17</v>
      </c>
      <c r="H255" s="1">
        <f>F255+G255</f>
        <v>155954</v>
      </c>
      <c r="I255" s="4">
        <f t="shared" si="61"/>
        <v>0.62316541530642011</v>
      </c>
      <c r="J255" s="58">
        <v>1</v>
      </c>
      <c r="K255">
        <v>4</v>
      </c>
      <c r="L255" s="8" t="s">
        <v>3589</v>
      </c>
      <c r="M255" s="59">
        <f>VLOOKUP($A255,小選挙区!$A$1:$F$1300,6,FALSE)</f>
        <v>155948</v>
      </c>
      <c r="N255" s="59">
        <f t="shared" si="48"/>
        <v>6</v>
      </c>
      <c r="O255" s="1">
        <f>VLOOKUP($A255,小選挙区!$A$1:$C$1300,3,FALSE)</f>
        <v>148305</v>
      </c>
      <c r="P255" s="1">
        <f t="shared" si="49"/>
        <v>7643</v>
      </c>
      <c r="Q255" s="4">
        <f t="shared" si="50"/>
        <v>4.9009926385718314E-2</v>
      </c>
    </row>
    <row r="256" spans="1:19" s="19" customFormat="1">
      <c r="A256" s="37" t="s">
        <v>129</v>
      </c>
      <c r="B256" s="37" t="s">
        <v>128</v>
      </c>
      <c r="C256" s="62">
        <f t="shared" ref="C256:H256" si="64">SUM(C257:C258)</f>
        <v>465108</v>
      </c>
      <c r="D256" s="62">
        <f t="shared" si="64"/>
        <v>271</v>
      </c>
      <c r="E256" s="64">
        <f t="shared" si="64"/>
        <v>465379</v>
      </c>
      <c r="F256" s="20">
        <f t="shared" si="64"/>
        <v>270634</v>
      </c>
      <c r="G256" s="20">
        <f t="shared" si="64"/>
        <v>47</v>
      </c>
      <c r="H256" s="20">
        <f t="shared" si="64"/>
        <v>270681</v>
      </c>
      <c r="I256" s="12">
        <f t="shared" si="61"/>
        <v>0.58163561312392698</v>
      </c>
      <c r="J256" s="56">
        <f>SUM(J257:J258)</f>
        <v>2</v>
      </c>
      <c r="K256" s="19">
        <f>SUM(K257:K258)</f>
        <v>4</v>
      </c>
      <c r="L256" s="23"/>
      <c r="M256" s="20">
        <f>SUM(M257:M258)</f>
        <v>270676</v>
      </c>
      <c r="N256" s="20">
        <f>SUM(N257:N258)</f>
        <v>5</v>
      </c>
      <c r="O256" s="20">
        <f>SUM(O257:O258)</f>
        <v>264378</v>
      </c>
      <c r="P256" s="20">
        <f t="shared" si="49"/>
        <v>6298</v>
      </c>
      <c r="Q256" s="12">
        <f t="shared" si="50"/>
        <v>2.3267670572935908E-2</v>
      </c>
      <c r="S256" s="37"/>
    </row>
    <row r="257" spans="1:19">
      <c r="A257" s="36" t="s">
        <v>650</v>
      </c>
      <c r="B257" s="36" t="s">
        <v>649</v>
      </c>
      <c r="C257" s="61">
        <v>230828</v>
      </c>
      <c r="D257" s="61">
        <v>131</v>
      </c>
      <c r="E257" s="63">
        <f>C257+D257</f>
        <v>230959</v>
      </c>
      <c r="F257" s="60">
        <v>129545</v>
      </c>
      <c r="G257" s="60">
        <v>23</v>
      </c>
      <c r="H257" s="1">
        <f>F257+G257</f>
        <v>129568</v>
      </c>
      <c r="I257" s="4">
        <f t="shared" si="61"/>
        <v>0.56100000432977282</v>
      </c>
      <c r="J257" s="58">
        <v>1</v>
      </c>
      <c r="K257">
        <v>2</v>
      </c>
      <c r="L257" s="8" t="s">
        <v>3539</v>
      </c>
      <c r="M257" s="59">
        <f>VLOOKUP($A257,小選挙区!$A$1:$F$1300,6,FALSE)</f>
        <v>129565</v>
      </c>
      <c r="N257" s="59">
        <f t="shared" si="48"/>
        <v>3</v>
      </c>
      <c r="O257" s="1">
        <f>VLOOKUP($A257,小選挙区!$A$1:$C$1300,3,FALSE)</f>
        <v>125426</v>
      </c>
      <c r="P257" s="1">
        <f t="shared" si="49"/>
        <v>4139</v>
      </c>
      <c r="Q257" s="4">
        <f t="shared" si="50"/>
        <v>3.1945355613012774E-2</v>
      </c>
    </row>
    <row r="258" spans="1:19">
      <c r="A258" s="36" t="s">
        <v>652</v>
      </c>
      <c r="B258" s="36" t="s">
        <v>651</v>
      </c>
      <c r="C258" s="61">
        <v>234280</v>
      </c>
      <c r="D258" s="61">
        <v>140</v>
      </c>
      <c r="E258" s="63">
        <f>C258+D258</f>
        <v>234420</v>
      </c>
      <c r="F258" s="60">
        <v>141089</v>
      </c>
      <c r="G258" s="60">
        <v>24</v>
      </c>
      <c r="H258" s="1">
        <f>F258+G258</f>
        <v>141113</v>
      </c>
      <c r="I258" s="4">
        <f>H258/E258</f>
        <v>0.60196655575462843</v>
      </c>
      <c r="J258" s="58">
        <v>1</v>
      </c>
      <c r="K258">
        <v>2</v>
      </c>
      <c r="L258" s="8" t="s">
        <v>3528</v>
      </c>
      <c r="M258" s="59">
        <f>VLOOKUP($A258,小選挙区!$A$1:$F$1300,6,FALSE)</f>
        <v>141111</v>
      </c>
      <c r="N258" s="59">
        <f t="shared" ref="N258:N321" si="65">H258-M258</f>
        <v>2</v>
      </c>
      <c r="O258" s="1">
        <f>VLOOKUP($A258,小選挙区!$A$1:$C$1300,3,FALSE)</f>
        <v>138952</v>
      </c>
      <c r="P258" s="1">
        <f t="shared" ref="P258:P321" si="66">M258-O258</f>
        <v>2159</v>
      </c>
      <c r="Q258" s="4">
        <f t="shared" ref="Q258:Q321" si="67">P258/M258</f>
        <v>1.5300012047253581E-2</v>
      </c>
    </row>
    <row r="259" spans="1:19" s="19" customFormat="1">
      <c r="A259" s="37" t="s">
        <v>653</v>
      </c>
      <c r="B259" s="37" t="s">
        <v>131</v>
      </c>
      <c r="C259" s="62">
        <f t="shared" ref="C259:H259" si="68">SUM(C260:C261)</f>
        <v>0</v>
      </c>
      <c r="D259" s="62">
        <f t="shared" si="68"/>
        <v>0</v>
      </c>
      <c r="E259" s="64">
        <f t="shared" si="68"/>
        <v>559986</v>
      </c>
      <c r="F259" s="20">
        <f t="shared" si="68"/>
        <v>0</v>
      </c>
      <c r="G259" s="20">
        <f t="shared" si="68"/>
        <v>0</v>
      </c>
      <c r="H259" s="20">
        <f t="shared" si="68"/>
        <v>344685</v>
      </c>
      <c r="I259" s="12">
        <f>H259/E259</f>
        <v>0.6155243166793456</v>
      </c>
      <c r="J259" s="56">
        <f>SUM(J260:J261)</f>
        <v>2</v>
      </c>
      <c r="K259" s="19">
        <f>SUM(K260:K261)</f>
        <v>6</v>
      </c>
      <c r="L259" s="23"/>
      <c r="M259" s="20">
        <f>SUM(M260:M261)</f>
        <v>344683</v>
      </c>
      <c r="N259" s="20">
        <f>SUM(N260:N261)</f>
        <v>2</v>
      </c>
      <c r="O259" s="72">
        <f>SUM(O260:O261)</f>
        <v>338507.97499999998</v>
      </c>
      <c r="P259" s="72">
        <f t="shared" si="66"/>
        <v>6175.0250000000233</v>
      </c>
      <c r="Q259" s="12">
        <f t="shared" si="67"/>
        <v>1.7915084294844896E-2</v>
      </c>
      <c r="S259" s="37"/>
    </row>
    <row r="260" spans="1:19">
      <c r="A260" s="36" t="s">
        <v>655</v>
      </c>
      <c r="B260" s="36" t="s">
        <v>654</v>
      </c>
      <c r="E260" s="63">
        <v>268337</v>
      </c>
      <c r="H260" s="1">
        <v>164296</v>
      </c>
      <c r="I260" s="4">
        <f>H260/E260</f>
        <v>0.61227486332484893</v>
      </c>
      <c r="J260" s="58">
        <v>1</v>
      </c>
      <c r="K260">
        <v>3</v>
      </c>
      <c r="L260" s="8" t="s">
        <v>3552</v>
      </c>
      <c r="M260" s="59">
        <f>VLOOKUP($A260,小選挙区!$A$1:$F$1300,6,FALSE)</f>
        <v>164294</v>
      </c>
      <c r="N260" s="59">
        <f t="shared" si="65"/>
        <v>2</v>
      </c>
      <c r="O260" s="68">
        <f>VLOOKUP($A260,小選挙区!$A$1:$C$1300,3,FALSE)</f>
        <v>161803.97499999998</v>
      </c>
      <c r="P260" s="68">
        <f t="shared" si="66"/>
        <v>2490.0250000000233</v>
      </c>
      <c r="Q260" s="4">
        <f t="shared" si="67"/>
        <v>1.5155909528041337E-2</v>
      </c>
    </row>
    <row r="261" spans="1:19">
      <c r="A261" s="36" t="s">
        <v>657</v>
      </c>
      <c r="B261" s="36" t="s">
        <v>656</v>
      </c>
      <c r="E261" s="63">
        <v>291649</v>
      </c>
      <c r="H261" s="1">
        <v>180389</v>
      </c>
      <c r="I261" s="4">
        <f>H261/E261</f>
        <v>0.61851403570730568</v>
      </c>
      <c r="J261" s="58">
        <v>1</v>
      </c>
      <c r="K261">
        <v>3</v>
      </c>
      <c r="L261" s="8" t="s">
        <v>3531</v>
      </c>
      <c r="M261" s="59">
        <f>VLOOKUP($A261,小選挙区!$A$1:$F$1300,6,FALSE)</f>
        <v>180389</v>
      </c>
      <c r="N261" s="59">
        <f t="shared" si="65"/>
        <v>0</v>
      </c>
      <c r="O261" s="68">
        <f>VLOOKUP($A261,小選挙区!$A$1:$C$1300,3,FALSE)</f>
        <v>176704</v>
      </c>
      <c r="P261" s="68">
        <f t="shared" si="66"/>
        <v>3685</v>
      </c>
      <c r="Q261" s="4">
        <f t="shared" si="67"/>
        <v>2.0428074882614795E-2</v>
      </c>
    </row>
    <row r="262" spans="1:19" s="19" customFormat="1">
      <c r="A262" s="37" t="s">
        <v>135</v>
      </c>
      <c r="B262" s="37" t="s">
        <v>134</v>
      </c>
      <c r="C262" s="62">
        <f t="shared" ref="C262:H262" si="69">SUM(C263:C267)</f>
        <v>1567690</v>
      </c>
      <c r="D262" s="62">
        <f t="shared" si="69"/>
        <v>875</v>
      </c>
      <c r="E262" s="64">
        <f t="shared" si="69"/>
        <v>1568565</v>
      </c>
      <c r="F262" s="20">
        <f t="shared" si="69"/>
        <v>798911</v>
      </c>
      <c r="G262" s="20">
        <f t="shared" si="69"/>
        <v>143</v>
      </c>
      <c r="H262" s="20">
        <f t="shared" si="69"/>
        <v>799054</v>
      </c>
      <c r="I262" s="12">
        <f t="shared" ref="I262:I269" si="70">H262/E262</f>
        <v>0.50941720617252073</v>
      </c>
      <c r="J262" s="56">
        <f>SUM(J263:J267)</f>
        <v>5</v>
      </c>
      <c r="K262" s="19">
        <f>SUM(K263:K267)</f>
        <v>15</v>
      </c>
      <c r="L262" s="23"/>
      <c r="M262" s="20">
        <f>SUM(M263:M267)</f>
        <v>799032</v>
      </c>
      <c r="N262" s="20">
        <f>SUM(N263:N267)</f>
        <v>22</v>
      </c>
      <c r="O262" s="20">
        <f>SUM(O263:O267)</f>
        <v>783253</v>
      </c>
      <c r="P262" s="20">
        <f t="shared" si="66"/>
        <v>15779</v>
      </c>
      <c r="Q262" s="12">
        <f t="shared" si="67"/>
        <v>1.9747644650026531E-2</v>
      </c>
      <c r="S262" s="37"/>
    </row>
    <row r="263" spans="1:19">
      <c r="A263" s="36" t="s">
        <v>659</v>
      </c>
      <c r="B263" s="36" t="s">
        <v>658</v>
      </c>
      <c r="C263" s="61">
        <v>363946</v>
      </c>
      <c r="D263" s="61">
        <v>216</v>
      </c>
      <c r="E263" s="63">
        <f>C263+D263</f>
        <v>364162</v>
      </c>
      <c r="F263" s="60">
        <v>170127</v>
      </c>
      <c r="G263" s="60">
        <v>42</v>
      </c>
      <c r="H263" s="1">
        <f>F263+G263</f>
        <v>170169</v>
      </c>
      <c r="I263" s="4">
        <f t="shared" si="70"/>
        <v>0.46728928334093067</v>
      </c>
      <c r="J263" s="58">
        <v>1</v>
      </c>
      <c r="K263">
        <v>3</v>
      </c>
      <c r="L263" s="8" t="s">
        <v>3531</v>
      </c>
      <c r="M263" s="59">
        <f>VLOOKUP($A263,小選挙区!$A$1:$F$1300,6,FALSE)</f>
        <v>170162</v>
      </c>
      <c r="N263" s="59">
        <f t="shared" si="65"/>
        <v>7</v>
      </c>
      <c r="O263" s="1">
        <f>VLOOKUP($A263,小選挙区!$A$1:$C$1300,3,FALSE)</f>
        <v>165428</v>
      </c>
      <c r="P263" s="1">
        <f t="shared" si="66"/>
        <v>4734</v>
      </c>
      <c r="Q263" s="4">
        <f t="shared" si="67"/>
        <v>2.7820547478285398E-2</v>
      </c>
    </row>
    <row r="264" spans="1:19">
      <c r="A264" s="36" t="s">
        <v>661</v>
      </c>
      <c r="B264" s="36" t="s">
        <v>660</v>
      </c>
      <c r="C264" s="61">
        <v>288940</v>
      </c>
      <c r="D264" s="61">
        <v>131</v>
      </c>
      <c r="E264" s="63">
        <f>C264+D264</f>
        <v>289071</v>
      </c>
      <c r="F264" s="60">
        <v>145715</v>
      </c>
      <c r="G264" s="60">
        <v>36</v>
      </c>
      <c r="H264" s="1">
        <f>F264+G264</f>
        <v>145751</v>
      </c>
      <c r="I264" s="4">
        <f>H264/E264</f>
        <v>0.50420484932767384</v>
      </c>
      <c r="J264" s="58">
        <v>1</v>
      </c>
      <c r="K264">
        <v>2</v>
      </c>
      <c r="L264" s="8" t="s">
        <v>3528</v>
      </c>
      <c r="M264" s="59">
        <f>VLOOKUP($A264,小選挙区!$A$1:$F$1300,6,FALSE)</f>
        <v>145749</v>
      </c>
      <c r="N264" s="59">
        <f t="shared" si="65"/>
        <v>2</v>
      </c>
      <c r="O264" s="1">
        <f>VLOOKUP($A264,小選挙区!$A$1:$C$1300,3,FALSE)</f>
        <v>143458</v>
      </c>
      <c r="P264" s="1">
        <f t="shared" si="66"/>
        <v>2291</v>
      </c>
      <c r="Q264" s="4">
        <f t="shared" si="67"/>
        <v>1.57188042456552E-2</v>
      </c>
    </row>
    <row r="265" spans="1:19">
      <c r="A265" s="36" t="s">
        <v>663</v>
      </c>
      <c r="B265" s="36" t="s">
        <v>662</v>
      </c>
      <c r="C265" s="61">
        <v>270381</v>
      </c>
      <c r="D265" s="61">
        <v>187</v>
      </c>
      <c r="E265" s="63">
        <f>C265+D265</f>
        <v>270568</v>
      </c>
      <c r="F265" s="60">
        <v>156823</v>
      </c>
      <c r="G265" s="60">
        <v>29</v>
      </c>
      <c r="H265" s="1">
        <f>F265+G265</f>
        <v>156852</v>
      </c>
      <c r="I265" s="4">
        <f>H265/E265</f>
        <v>0.57971378729191925</v>
      </c>
      <c r="J265" s="58">
        <v>1</v>
      </c>
      <c r="K265">
        <v>4</v>
      </c>
      <c r="L265" s="8" t="s">
        <v>3529</v>
      </c>
      <c r="M265" s="59">
        <f>VLOOKUP($A265,小選挙区!$A$1:$F$1300,6,FALSE)</f>
        <v>156847</v>
      </c>
      <c r="N265" s="59">
        <f t="shared" si="65"/>
        <v>5</v>
      </c>
      <c r="O265" s="1">
        <f>VLOOKUP($A265,小選挙区!$A$1:$C$1300,3,FALSE)</f>
        <v>154637</v>
      </c>
      <c r="P265" s="1">
        <f t="shared" si="66"/>
        <v>2210</v>
      </c>
      <c r="Q265" s="4">
        <f t="shared" si="67"/>
        <v>1.4090164300241638E-2</v>
      </c>
    </row>
    <row r="266" spans="1:19">
      <c r="A266" s="36" t="s">
        <v>665</v>
      </c>
      <c r="B266" s="36" t="s">
        <v>664</v>
      </c>
      <c r="C266" s="61">
        <v>381679</v>
      </c>
      <c r="D266" s="61">
        <v>149</v>
      </c>
      <c r="E266" s="63">
        <f>C266+D266</f>
        <v>381828</v>
      </c>
      <c r="F266" s="60">
        <v>183412</v>
      </c>
      <c r="G266" s="60">
        <v>20</v>
      </c>
      <c r="H266" s="1">
        <f>F266+G266</f>
        <v>183432</v>
      </c>
      <c r="I266" s="4">
        <f>H266/E266</f>
        <v>0.48040478959112481</v>
      </c>
      <c r="J266" s="58">
        <v>1</v>
      </c>
      <c r="K266">
        <v>3</v>
      </c>
      <c r="L266" s="8" t="s">
        <v>3552</v>
      </c>
      <c r="M266" s="59">
        <f>VLOOKUP($A266,小選挙区!$A$1:$F$1300,6,FALSE)</f>
        <v>183428</v>
      </c>
      <c r="N266" s="59">
        <f t="shared" si="65"/>
        <v>4</v>
      </c>
      <c r="O266" s="1">
        <f>VLOOKUP($A266,小選挙区!$A$1:$C$1300,3,FALSE)</f>
        <v>179057</v>
      </c>
      <c r="P266" s="1">
        <f t="shared" si="66"/>
        <v>4371</v>
      </c>
      <c r="Q266" s="4">
        <f t="shared" si="67"/>
        <v>2.3829513487580958E-2</v>
      </c>
    </row>
    <row r="267" spans="1:19">
      <c r="A267" s="36" t="s">
        <v>667</v>
      </c>
      <c r="B267" s="36" t="s">
        <v>666</v>
      </c>
      <c r="C267" s="61">
        <v>262744</v>
      </c>
      <c r="D267" s="61">
        <v>192</v>
      </c>
      <c r="E267" s="63">
        <f>C267+D267</f>
        <v>262936</v>
      </c>
      <c r="F267" s="60">
        <v>142834</v>
      </c>
      <c r="G267" s="60">
        <v>16</v>
      </c>
      <c r="H267" s="1">
        <f>F267+G267</f>
        <v>142850</v>
      </c>
      <c r="I267" s="4">
        <f>H267/E267</f>
        <v>0.54328810052636378</v>
      </c>
      <c r="J267" s="58">
        <v>1</v>
      </c>
      <c r="K267">
        <v>3</v>
      </c>
      <c r="L267" s="8" t="s">
        <v>3531</v>
      </c>
      <c r="M267" s="59">
        <f>VLOOKUP($A267,小選挙区!$A$1:$F$1300,6,FALSE)</f>
        <v>142846</v>
      </c>
      <c r="N267" s="59">
        <f t="shared" si="65"/>
        <v>4</v>
      </c>
      <c r="O267" s="1">
        <f>VLOOKUP($A267,小選挙区!$A$1:$C$1300,3,FALSE)</f>
        <v>140673</v>
      </c>
      <c r="P267" s="1">
        <f t="shared" si="66"/>
        <v>2173</v>
      </c>
      <c r="Q267" s="4">
        <f t="shared" si="67"/>
        <v>1.5212186550550942E-2</v>
      </c>
    </row>
    <row r="268" spans="1:19" s="19" customFormat="1">
      <c r="A268" s="37" t="s">
        <v>668</v>
      </c>
      <c r="B268" s="37" t="s">
        <v>137</v>
      </c>
      <c r="C268" s="62">
        <f t="shared" ref="C268:H268" si="71">SUM(C269:C275)</f>
        <v>2322559</v>
      </c>
      <c r="D268" s="62">
        <f t="shared" si="71"/>
        <v>1753</v>
      </c>
      <c r="E268" s="64">
        <f t="shared" si="71"/>
        <v>2324312</v>
      </c>
      <c r="F268" s="20">
        <f t="shared" si="71"/>
        <v>1211406</v>
      </c>
      <c r="G268" s="20">
        <f t="shared" si="71"/>
        <v>242</v>
      </c>
      <c r="H268" s="20">
        <f t="shared" si="71"/>
        <v>1211648</v>
      </c>
      <c r="I268" s="12">
        <f t="shared" si="70"/>
        <v>0.52129318267082903</v>
      </c>
      <c r="J268" s="56">
        <f>SUM(J269:J275)</f>
        <v>7</v>
      </c>
      <c r="K268" s="19">
        <f>SUM(K269:K275)</f>
        <v>24</v>
      </c>
      <c r="L268" s="23"/>
      <c r="M268" s="20">
        <f>SUM(M269:M275)</f>
        <v>1211623</v>
      </c>
      <c r="N268" s="20">
        <f>SUM(N269:N275)</f>
        <v>25</v>
      </c>
      <c r="O268" s="20">
        <f>SUM(O269:O275)</f>
        <v>1187376</v>
      </c>
      <c r="P268" s="20">
        <f t="shared" si="66"/>
        <v>24247</v>
      </c>
      <c r="Q268" s="12">
        <f t="shared" si="67"/>
        <v>2.001200043247776E-2</v>
      </c>
      <c r="S268" s="37"/>
    </row>
    <row r="269" spans="1:19">
      <c r="A269" s="36" t="s">
        <v>670</v>
      </c>
      <c r="B269" s="36" t="s">
        <v>669</v>
      </c>
      <c r="C269" s="61">
        <f t="shared" ref="C269:C275" si="72">E269-D269</f>
        <v>331719</v>
      </c>
      <c r="D269" s="61">
        <v>282</v>
      </c>
      <c r="E269" s="63">
        <v>332001</v>
      </c>
      <c r="F269" s="60">
        <f t="shared" ref="F269:F275" si="73">H269-G269</f>
        <v>168646</v>
      </c>
      <c r="G269" s="60">
        <v>52</v>
      </c>
      <c r="H269" s="1">
        <v>168698</v>
      </c>
      <c r="I269" s="4">
        <f t="shared" si="70"/>
        <v>0.50812497552718217</v>
      </c>
      <c r="J269" s="58">
        <v>1</v>
      </c>
      <c r="K269">
        <v>4</v>
      </c>
      <c r="L269" s="8" t="s">
        <v>3590</v>
      </c>
      <c r="M269" s="59">
        <f>VLOOKUP($A269,小選挙区!$A$1:$F$1300,6,FALSE)</f>
        <v>168695</v>
      </c>
      <c r="N269" s="59">
        <f t="shared" si="65"/>
        <v>3</v>
      </c>
      <c r="O269" s="1">
        <f>VLOOKUP($A269,小選挙区!$A$1:$C$1300,3,FALSE)</f>
        <v>165746</v>
      </c>
      <c r="P269" s="1">
        <f t="shared" si="66"/>
        <v>2949</v>
      </c>
      <c r="Q269" s="4">
        <f t="shared" si="67"/>
        <v>1.7481253149174546E-2</v>
      </c>
    </row>
    <row r="270" spans="1:19">
      <c r="A270" s="36" t="s">
        <v>672</v>
      </c>
      <c r="B270" s="36" t="s">
        <v>671</v>
      </c>
      <c r="C270" s="61">
        <f t="shared" si="72"/>
        <v>403663</v>
      </c>
      <c r="D270" s="61">
        <v>346</v>
      </c>
      <c r="E270" s="63">
        <v>404009</v>
      </c>
      <c r="F270" s="60">
        <f t="shared" si="73"/>
        <v>207930</v>
      </c>
      <c r="G270" s="60">
        <v>42</v>
      </c>
      <c r="H270" s="1">
        <v>207972</v>
      </c>
      <c r="I270" s="4">
        <f>H270/E270</f>
        <v>0.51477071055347778</v>
      </c>
      <c r="J270" s="58">
        <v>1</v>
      </c>
      <c r="K270">
        <v>2</v>
      </c>
      <c r="L270" s="8" t="s">
        <v>3528</v>
      </c>
      <c r="M270" s="59">
        <f>VLOOKUP($A270,小選挙区!$A$1:$F$1300,6,FALSE)</f>
        <v>207964</v>
      </c>
      <c r="N270" s="59">
        <f t="shared" si="65"/>
        <v>8</v>
      </c>
      <c r="O270" s="1">
        <f>VLOOKUP($A270,小選挙区!$A$1:$C$1300,3,FALSE)</f>
        <v>204065</v>
      </c>
      <c r="P270" s="1">
        <f t="shared" si="66"/>
        <v>3899</v>
      </c>
      <c r="Q270" s="4">
        <f t="shared" si="67"/>
        <v>1.8748437229520493E-2</v>
      </c>
    </row>
    <row r="271" spans="1:19">
      <c r="A271" s="36" t="s">
        <v>674</v>
      </c>
      <c r="B271" s="36" t="s">
        <v>673</v>
      </c>
      <c r="C271" s="61">
        <f t="shared" si="72"/>
        <v>359967</v>
      </c>
      <c r="D271" s="61">
        <v>231</v>
      </c>
      <c r="E271" s="63">
        <v>360198</v>
      </c>
      <c r="F271" s="60">
        <f t="shared" si="73"/>
        <v>183937</v>
      </c>
      <c r="G271" s="60">
        <v>26</v>
      </c>
      <c r="H271" s="1">
        <v>183963</v>
      </c>
      <c r="I271" s="4">
        <f t="shared" ref="I271:I282" si="74">H271/E271</f>
        <v>0.51072743324504855</v>
      </c>
      <c r="J271" s="58">
        <v>1</v>
      </c>
      <c r="K271">
        <v>6</v>
      </c>
      <c r="L271" s="8" t="s">
        <v>3591</v>
      </c>
      <c r="M271" s="59">
        <f>VLOOKUP($A271,小選挙区!$A$1:$F$1300,6,FALSE)</f>
        <v>183958</v>
      </c>
      <c r="N271" s="59">
        <f t="shared" si="65"/>
        <v>5</v>
      </c>
      <c r="O271" s="1">
        <f>VLOOKUP($A271,小選挙区!$A$1:$C$1300,3,FALSE)</f>
        <v>177674</v>
      </c>
      <c r="P271" s="1">
        <f t="shared" si="66"/>
        <v>6284</v>
      </c>
      <c r="Q271" s="4">
        <f t="shared" si="67"/>
        <v>3.4159971297796236E-2</v>
      </c>
    </row>
    <row r="272" spans="1:19">
      <c r="A272" s="36" t="s">
        <v>676</v>
      </c>
      <c r="B272" s="36" t="s">
        <v>675</v>
      </c>
      <c r="C272" s="61">
        <f t="shared" si="72"/>
        <v>309571</v>
      </c>
      <c r="D272" s="61">
        <v>210</v>
      </c>
      <c r="E272" s="63">
        <v>309781</v>
      </c>
      <c r="F272" s="60">
        <f t="shared" si="73"/>
        <v>164710</v>
      </c>
      <c r="G272" s="60">
        <v>17</v>
      </c>
      <c r="H272" s="1">
        <v>164727</v>
      </c>
      <c r="I272" s="4">
        <f t="shared" si="74"/>
        <v>0.53175307717387443</v>
      </c>
      <c r="J272" s="58">
        <v>1</v>
      </c>
      <c r="K272">
        <v>4</v>
      </c>
      <c r="L272" s="8" t="s">
        <v>3536</v>
      </c>
      <c r="M272" s="59">
        <f>VLOOKUP($A272,小選挙区!$A$1:$F$1300,6,FALSE)</f>
        <v>164723</v>
      </c>
      <c r="N272" s="59">
        <f t="shared" si="65"/>
        <v>4</v>
      </c>
      <c r="O272" s="1">
        <f>VLOOKUP($A272,小選挙区!$A$1:$C$1300,3,FALSE)</f>
        <v>162012</v>
      </c>
      <c r="P272" s="1">
        <f t="shared" si="66"/>
        <v>2711</v>
      </c>
      <c r="Q272" s="4">
        <f t="shared" si="67"/>
        <v>1.6457932407739052E-2</v>
      </c>
    </row>
    <row r="273" spans="1:19">
      <c r="A273" s="36" t="s">
        <v>678</v>
      </c>
      <c r="B273" s="36" t="s">
        <v>677</v>
      </c>
      <c r="C273" s="61">
        <f t="shared" si="72"/>
        <v>241851</v>
      </c>
      <c r="D273" s="61">
        <v>183</v>
      </c>
      <c r="E273" s="63">
        <v>242034</v>
      </c>
      <c r="F273" s="60">
        <f t="shared" si="73"/>
        <v>131923</v>
      </c>
      <c r="G273" s="60">
        <v>31</v>
      </c>
      <c r="H273" s="1">
        <v>131954</v>
      </c>
      <c r="I273" s="4">
        <f t="shared" si="74"/>
        <v>0.54518786616756321</v>
      </c>
      <c r="J273" s="58">
        <v>1</v>
      </c>
      <c r="K273">
        <v>2</v>
      </c>
      <c r="L273" s="8" t="s">
        <v>3528</v>
      </c>
      <c r="M273" s="59">
        <f>VLOOKUP($A273,小選挙区!$A$1:$F$1300,6,FALSE)</f>
        <v>131953</v>
      </c>
      <c r="N273" s="59">
        <f t="shared" si="65"/>
        <v>1</v>
      </c>
      <c r="O273" s="1">
        <f>VLOOKUP($A273,小選挙区!$A$1:$C$1300,3,FALSE)</f>
        <v>129222</v>
      </c>
      <c r="P273" s="1">
        <f t="shared" si="66"/>
        <v>2731</v>
      </c>
      <c r="Q273" s="4">
        <f t="shared" si="67"/>
        <v>2.0696763241457184E-2</v>
      </c>
    </row>
    <row r="274" spans="1:19">
      <c r="A274" s="36" t="s">
        <v>680</v>
      </c>
      <c r="B274" s="36" t="s">
        <v>679</v>
      </c>
      <c r="C274" s="61">
        <f t="shared" si="72"/>
        <v>293859</v>
      </c>
      <c r="D274" s="61">
        <v>295</v>
      </c>
      <c r="E274" s="63">
        <v>294154</v>
      </c>
      <c r="F274" s="60">
        <f t="shared" si="73"/>
        <v>165708</v>
      </c>
      <c r="G274" s="60">
        <v>37</v>
      </c>
      <c r="H274" s="1">
        <v>165745</v>
      </c>
      <c r="I274" s="4">
        <f t="shared" si="74"/>
        <v>0.56346335592920715</v>
      </c>
      <c r="J274" s="58">
        <v>1</v>
      </c>
      <c r="K274">
        <v>2</v>
      </c>
      <c r="L274" s="8" t="s">
        <v>3528</v>
      </c>
      <c r="M274" s="59">
        <f>VLOOKUP($A274,小選挙区!$A$1:$F$1300,6,FALSE)</f>
        <v>165743</v>
      </c>
      <c r="N274" s="59">
        <f t="shared" si="65"/>
        <v>2</v>
      </c>
      <c r="O274" s="1">
        <f>VLOOKUP($A274,小選挙区!$A$1:$C$1300,3,FALSE)</f>
        <v>162954</v>
      </c>
      <c r="P274" s="1">
        <f t="shared" si="66"/>
        <v>2789</v>
      </c>
      <c r="Q274" s="4">
        <f t="shared" si="67"/>
        <v>1.6827256656389712E-2</v>
      </c>
    </row>
    <row r="275" spans="1:19">
      <c r="A275" s="36" t="s">
        <v>682</v>
      </c>
      <c r="B275" s="36" t="s">
        <v>681</v>
      </c>
      <c r="C275" s="61">
        <f t="shared" si="72"/>
        <v>381929</v>
      </c>
      <c r="D275" s="61">
        <v>206</v>
      </c>
      <c r="E275" s="63">
        <v>382135</v>
      </c>
      <c r="F275" s="60">
        <f t="shared" si="73"/>
        <v>188552</v>
      </c>
      <c r="G275" s="60">
        <v>37</v>
      </c>
      <c r="H275" s="1">
        <v>188589</v>
      </c>
      <c r="I275" s="4">
        <f t="shared" si="74"/>
        <v>0.49351407225195282</v>
      </c>
      <c r="J275" s="58">
        <v>1</v>
      </c>
      <c r="K275">
        <v>4</v>
      </c>
      <c r="L275" s="8" t="s">
        <v>3529</v>
      </c>
      <c r="M275" s="59">
        <f>VLOOKUP($A275,小選挙区!$A$1:$F$1300,6,FALSE)</f>
        <v>188587</v>
      </c>
      <c r="N275" s="59">
        <f t="shared" si="65"/>
        <v>2</v>
      </c>
      <c r="O275" s="1">
        <f>VLOOKUP($A275,小選挙区!$A$1:$C$1300,3,FALSE)</f>
        <v>185703</v>
      </c>
      <c r="P275" s="1">
        <f t="shared" si="66"/>
        <v>2884</v>
      </c>
      <c r="Q275" s="4">
        <f t="shared" si="67"/>
        <v>1.5292676589584648E-2</v>
      </c>
    </row>
    <row r="276" spans="1:19" s="19" customFormat="1">
      <c r="A276" s="37" t="s">
        <v>683</v>
      </c>
      <c r="B276" s="37" t="s">
        <v>140</v>
      </c>
      <c r="C276" s="62">
        <f t="shared" ref="C276:H276" si="75">SUM(C277:C280)</f>
        <v>1139728</v>
      </c>
      <c r="D276" s="62">
        <f t="shared" si="75"/>
        <v>930</v>
      </c>
      <c r="E276" s="64">
        <f t="shared" si="75"/>
        <v>1140658</v>
      </c>
      <c r="F276" s="20">
        <f t="shared" si="75"/>
        <v>566508</v>
      </c>
      <c r="G276" s="20">
        <f t="shared" si="75"/>
        <v>82</v>
      </c>
      <c r="H276" s="20">
        <f t="shared" si="75"/>
        <v>566590</v>
      </c>
      <c r="I276" s="12">
        <f t="shared" si="74"/>
        <v>0.49672206743826808</v>
      </c>
      <c r="J276" s="56">
        <f>SUM(J277:J280)</f>
        <v>4</v>
      </c>
      <c r="K276" s="19">
        <f>SUM(K277:K280)</f>
        <v>9</v>
      </c>
      <c r="L276" s="23"/>
      <c r="M276" s="20">
        <f>SUM(M277:M280)</f>
        <v>566586</v>
      </c>
      <c r="N276" s="20">
        <f>SUM(N277:N280)</f>
        <v>4</v>
      </c>
      <c r="O276" s="20">
        <f>SUM(O277:O280)</f>
        <v>553852</v>
      </c>
      <c r="P276" s="20">
        <f t="shared" si="66"/>
        <v>12734</v>
      </c>
      <c r="Q276" s="12">
        <f t="shared" si="67"/>
        <v>2.2474964083122422E-2</v>
      </c>
      <c r="S276" s="37"/>
    </row>
    <row r="277" spans="1:19">
      <c r="A277" s="36" t="s">
        <v>685</v>
      </c>
      <c r="B277" s="36" t="s">
        <v>684</v>
      </c>
      <c r="C277" s="61">
        <v>355982</v>
      </c>
      <c r="D277" s="61">
        <v>227</v>
      </c>
      <c r="E277" s="63">
        <f>C277+D277</f>
        <v>356209</v>
      </c>
      <c r="F277" s="60">
        <v>172746</v>
      </c>
      <c r="G277" s="60">
        <v>21</v>
      </c>
      <c r="H277" s="1">
        <f>F277+G277</f>
        <v>172767</v>
      </c>
      <c r="I277" s="4">
        <f t="shared" si="74"/>
        <v>0.48501581936447424</v>
      </c>
      <c r="J277" s="58">
        <v>1</v>
      </c>
      <c r="K277">
        <v>2</v>
      </c>
      <c r="L277" s="8" t="s">
        <v>3528</v>
      </c>
      <c r="M277" s="59">
        <f>VLOOKUP($A277,小選挙区!$A$1:$F$1300,6,FALSE)</f>
        <v>172764</v>
      </c>
      <c r="N277" s="59">
        <f t="shared" si="65"/>
        <v>3</v>
      </c>
      <c r="O277" s="1">
        <f>VLOOKUP($A277,小選挙区!$A$1:$C$1300,3,FALSE)</f>
        <v>169566</v>
      </c>
      <c r="P277" s="1">
        <f t="shared" si="66"/>
        <v>3198</v>
      </c>
      <c r="Q277" s="4">
        <f t="shared" si="67"/>
        <v>1.8510800861290547E-2</v>
      </c>
    </row>
    <row r="278" spans="1:19">
      <c r="A278" s="36" t="s">
        <v>687</v>
      </c>
      <c r="B278" s="36" t="s">
        <v>686</v>
      </c>
      <c r="C278" s="61">
        <v>283230</v>
      </c>
      <c r="D278" s="61">
        <v>322</v>
      </c>
      <c r="E278" s="63">
        <f>C278+D278</f>
        <v>283552</v>
      </c>
      <c r="F278" s="60">
        <v>146310</v>
      </c>
      <c r="G278" s="60">
        <v>34</v>
      </c>
      <c r="H278" s="1">
        <f>F278+G278</f>
        <v>146344</v>
      </c>
      <c r="I278" s="4">
        <f>H278/E278</f>
        <v>0.51610991987360344</v>
      </c>
      <c r="J278" s="58">
        <v>1</v>
      </c>
      <c r="K278">
        <v>2</v>
      </c>
      <c r="L278" s="8" t="s">
        <v>3539</v>
      </c>
      <c r="M278" s="59">
        <f>VLOOKUP($A278,小選挙区!$A$1:$F$1300,6,FALSE)</f>
        <v>146345</v>
      </c>
      <c r="N278" s="59">
        <f t="shared" si="65"/>
        <v>-1</v>
      </c>
      <c r="O278" s="1">
        <f>VLOOKUP($A278,小選挙区!$A$1:$C$1300,3,FALSE)</f>
        <v>142850</v>
      </c>
      <c r="P278" s="1">
        <f t="shared" si="66"/>
        <v>3495</v>
      </c>
      <c r="Q278" s="4">
        <f t="shared" si="67"/>
        <v>2.3881922853531041E-2</v>
      </c>
    </row>
    <row r="279" spans="1:19">
      <c r="A279" s="36" t="s">
        <v>689</v>
      </c>
      <c r="B279" s="36" t="s">
        <v>688</v>
      </c>
      <c r="C279" s="61">
        <v>255840</v>
      </c>
      <c r="D279" s="61">
        <v>199</v>
      </c>
      <c r="E279" s="63">
        <f>C279+D279</f>
        <v>256039</v>
      </c>
      <c r="F279" s="60">
        <v>128360</v>
      </c>
      <c r="G279" s="60">
        <v>15</v>
      </c>
      <c r="H279" s="1">
        <f>F279+G279</f>
        <v>128375</v>
      </c>
      <c r="I279" s="4">
        <f t="shared" si="74"/>
        <v>0.50138846035174334</v>
      </c>
      <c r="J279" s="58">
        <v>1</v>
      </c>
      <c r="K279">
        <v>2</v>
      </c>
      <c r="L279" s="8" t="s">
        <v>3528</v>
      </c>
      <c r="M279" s="59">
        <f>VLOOKUP($A279,小選挙区!$A$1:$F$1300,6,FALSE)</f>
        <v>128378</v>
      </c>
      <c r="N279" s="59">
        <f t="shared" si="65"/>
        <v>-3</v>
      </c>
      <c r="O279" s="1">
        <f>VLOOKUP($A279,小選挙区!$A$1:$C$1300,3,FALSE)</f>
        <v>126056</v>
      </c>
      <c r="P279" s="1">
        <f t="shared" si="66"/>
        <v>2322</v>
      </c>
      <c r="Q279" s="4">
        <f t="shared" si="67"/>
        <v>1.8087211204411972E-2</v>
      </c>
    </row>
    <row r="280" spans="1:19">
      <c r="A280" s="36" t="s">
        <v>691</v>
      </c>
      <c r="B280" s="36" t="s">
        <v>690</v>
      </c>
      <c r="C280" s="61">
        <v>244676</v>
      </c>
      <c r="D280" s="61">
        <v>182</v>
      </c>
      <c r="E280" s="63">
        <f>C280+D280</f>
        <v>244858</v>
      </c>
      <c r="F280" s="60">
        <v>119092</v>
      </c>
      <c r="G280" s="60">
        <v>12</v>
      </c>
      <c r="H280" s="1">
        <f>F280+G280</f>
        <v>119104</v>
      </c>
      <c r="I280" s="4">
        <f t="shared" si="74"/>
        <v>0.48642070097770951</v>
      </c>
      <c r="J280" s="58">
        <v>1</v>
      </c>
      <c r="K280">
        <v>3</v>
      </c>
      <c r="L280" s="8" t="s">
        <v>3592</v>
      </c>
      <c r="M280" s="59">
        <f>VLOOKUP($A280,小選挙区!$A$1:$F$1300,6,FALSE)</f>
        <v>119099</v>
      </c>
      <c r="N280" s="59">
        <f t="shared" si="65"/>
        <v>5</v>
      </c>
      <c r="O280" s="1">
        <f>VLOOKUP($A280,小選挙区!$A$1:$C$1300,3,FALSE)</f>
        <v>115380</v>
      </c>
      <c r="P280" s="1">
        <f t="shared" si="66"/>
        <v>3719</v>
      </c>
      <c r="Q280" s="4">
        <f t="shared" si="67"/>
        <v>3.1226122805397192E-2</v>
      </c>
    </row>
    <row r="281" spans="1:19" s="19" customFormat="1">
      <c r="A281" s="37" t="s">
        <v>692</v>
      </c>
      <c r="B281" s="37" t="s">
        <v>145</v>
      </c>
      <c r="C281" s="62">
        <f t="shared" ref="C281:H281" si="76">SUM(C282:C283)</f>
        <v>0</v>
      </c>
      <c r="D281" s="62">
        <f t="shared" si="76"/>
        <v>0</v>
      </c>
      <c r="E281" s="64">
        <f t="shared" si="76"/>
        <v>622785</v>
      </c>
      <c r="F281" s="20">
        <f t="shared" si="76"/>
        <v>0</v>
      </c>
      <c r="G281" s="20">
        <f t="shared" si="76"/>
        <v>0</v>
      </c>
      <c r="H281" s="20">
        <f t="shared" si="76"/>
        <v>335428</v>
      </c>
      <c r="I281" s="12">
        <f t="shared" si="74"/>
        <v>0.53859357563203991</v>
      </c>
      <c r="J281" s="56">
        <f>SUM(J282:J283)</f>
        <v>2</v>
      </c>
      <c r="K281" s="19">
        <f>SUM(K282:K283)</f>
        <v>7</v>
      </c>
      <c r="L281" s="23"/>
      <c r="M281" s="20">
        <f>SUM(M282:M283)</f>
        <v>335420</v>
      </c>
      <c r="N281" s="20">
        <f>SUM(N282:N283)</f>
        <v>8</v>
      </c>
      <c r="O281" s="20">
        <f>SUM(O282:O283)</f>
        <v>327948</v>
      </c>
      <c r="P281" s="20">
        <f t="shared" si="66"/>
        <v>7472</v>
      </c>
      <c r="Q281" s="12">
        <f t="shared" si="67"/>
        <v>2.2276548804483931E-2</v>
      </c>
      <c r="S281" s="37"/>
    </row>
    <row r="282" spans="1:19">
      <c r="A282" s="36" t="s">
        <v>694</v>
      </c>
      <c r="B282" s="36" t="s">
        <v>693</v>
      </c>
      <c r="E282" s="63">
        <v>362130</v>
      </c>
      <c r="H282" s="1">
        <v>202532</v>
      </c>
      <c r="I282" s="4">
        <f t="shared" si="74"/>
        <v>0.55927981664043303</v>
      </c>
      <c r="J282" s="58">
        <v>1</v>
      </c>
      <c r="K282">
        <v>4</v>
      </c>
      <c r="L282" s="8" t="s">
        <v>3593</v>
      </c>
      <c r="M282" s="59">
        <f>VLOOKUP($A282,小選挙区!$A$1:$F$1300,6,FALSE)</f>
        <v>202525</v>
      </c>
      <c r="N282" s="59">
        <f t="shared" si="65"/>
        <v>7</v>
      </c>
      <c r="O282" s="1">
        <f>VLOOKUP($A282,小選挙区!$A$1:$C$1300,3,FALSE)</f>
        <v>198745</v>
      </c>
      <c r="P282" s="1">
        <f t="shared" si="66"/>
        <v>3780</v>
      </c>
      <c r="Q282" s="4">
        <f t="shared" si="67"/>
        <v>1.866436242439205E-2</v>
      </c>
    </row>
    <row r="283" spans="1:19">
      <c r="A283" s="36" t="s">
        <v>696</v>
      </c>
      <c r="B283" s="36" t="s">
        <v>695</v>
      </c>
      <c r="E283" s="63">
        <v>260655</v>
      </c>
      <c r="H283" s="1">
        <v>132896</v>
      </c>
      <c r="I283" s="4">
        <f>H283/E283</f>
        <v>0.50985402159943216</v>
      </c>
      <c r="J283" s="58">
        <v>1</v>
      </c>
      <c r="K283">
        <v>3</v>
      </c>
      <c r="L283" s="8" t="s">
        <v>3531</v>
      </c>
      <c r="M283" s="59">
        <f>VLOOKUP($A283,小選挙区!$A$1:$F$1300,6,FALSE)</f>
        <v>132895</v>
      </c>
      <c r="N283" s="59">
        <f t="shared" si="65"/>
        <v>1</v>
      </c>
      <c r="O283" s="1">
        <f>VLOOKUP($A283,小選挙区!$A$1:$C$1300,3,FALSE)</f>
        <v>129203</v>
      </c>
      <c r="P283" s="1">
        <f t="shared" si="66"/>
        <v>3692</v>
      </c>
      <c r="Q283" s="4">
        <f t="shared" si="67"/>
        <v>2.7781331126076978E-2</v>
      </c>
    </row>
    <row r="284" spans="1:19" s="19" customFormat="1">
      <c r="A284" s="37" t="s">
        <v>149</v>
      </c>
      <c r="B284" s="37" t="s">
        <v>148</v>
      </c>
      <c r="C284" s="62">
        <f t="shared" ref="C284:H284" si="77">SUM(C285:C287)</f>
        <v>0</v>
      </c>
      <c r="D284" s="62">
        <f t="shared" si="77"/>
        <v>0</v>
      </c>
      <c r="E284" s="64">
        <f t="shared" si="77"/>
        <v>812059</v>
      </c>
      <c r="F284" s="20">
        <f t="shared" si="77"/>
        <v>0</v>
      </c>
      <c r="G284" s="20">
        <f t="shared" si="77"/>
        <v>0</v>
      </c>
      <c r="H284" s="20">
        <f t="shared" si="77"/>
        <v>455496</v>
      </c>
      <c r="I284" s="12">
        <f>H284/E284</f>
        <v>0.56091490889208784</v>
      </c>
      <c r="J284" s="56">
        <f>SUM(J285:J287)</f>
        <v>3</v>
      </c>
      <c r="K284" s="19">
        <f>SUM(K285:K287)</f>
        <v>7</v>
      </c>
      <c r="L284" s="23"/>
      <c r="M284" s="20">
        <f>SUM(M285:M287)</f>
        <v>455492</v>
      </c>
      <c r="N284" s="20">
        <f>SUM(N285:N287)</f>
        <v>4</v>
      </c>
      <c r="O284" s="20">
        <f>SUM(O285:O287)</f>
        <v>444220</v>
      </c>
      <c r="P284" s="20">
        <f t="shared" si="66"/>
        <v>11272</v>
      </c>
      <c r="Q284" s="12">
        <f t="shared" si="67"/>
        <v>2.4746867123901187E-2</v>
      </c>
      <c r="S284" s="37"/>
    </row>
    <row r="285" spans="1:19">
      <c r="A285" s="36" t="s">
        <v>698</v>
      </c>
      <c r="B285" s="36" t="s">
        <v>697</v>
      </c>
      <c r="E285" s="63">
        <v>313296</v>
      </c>
      <c r="H285" s="1">
        <v>180200</v>
      </c>
      <c r="I285" s="4">
        <f>H285/E285</f>
        <v>0.57517491445789282</v>
      </c>
      <c r="J285" s="58">
        <v>1</v>
      </c>
      <c r="K285">
        <v>3</v>
      </c>
      <c r="L285" s="8" t="s">
        <v>3527</v>
      </c>
      <c r="M285" s="59">
        <f>VLOOKUP($A285,小選挙区!$A$1:$F$1300,6,FALSE)</f>
        <v>180198</v>
      </c>
      <c r="N285" s="59">
        <f t="shared" si="65"/>
        <v>2</v>
      </c>
      <c r="O285" s="1">
        <f>VLOOKUP($A285,小選挙区!$A$1:$C$1300,3,FALSE)</f>
        <v>176982</v>
      </c>
      <c r="P285" s="1">
        <f t="shared" si="66"/>
        <v>3216</v>
      </c>
      <c r="Q285" s="4">
        <f t="shared" si="67"/>
        <v>1.7847034928245596E-2</v>
      </c>
    </row>
    <row r="286" spans="1:19">
      <c r="A286" s="36" t="s">
        <v>700</v>
      </c>
      <c r="B286" s="36" t="s">
        <v>699</v>
      </c>
      <c r="E286" s="63">
        <v>258730</v>
      </c>
      <c r="H286" s="1">
        <v>151438</v>
      </c>
      <c r="I286" s="4">
        <f>H286/E286</f>
        <v>0.58531287442507629</v>
      </c>
      <c r="J286" s="58">
        <v>1</v>
      </c>
      <c r="K286">
        <v>2</v>
      </c>
      <c r="L286" s="8" t="s">
        <v>3588</v>
      </c>
      <c r="M286" s="59">
        <f>VLOOKUP($A286,小選挙区!$A$1:$F$1300,6,FALSE)</f>
        <v>151436</v>
      </c>
      <c r="N286" s="59">
        <f t="shared" si="65"/>
        <v>2</v>
      </c>
      <c r="O286" s="1">
        <f>VLOOKUP($A286,小選挙区!$A$1:$C$1300,3,FALSE)</f>
        <v>148864</v>
      </c>
      <c r="P286" s="1">
        <f t="shared" si="66"/>
        <v>2572</v>
      </c>
      <c r="Q286" s="4">
        <f t="shared" si="67"/>
        <v>1.6984072479463271E-2</v>
      </c>
    </row>
    <row r="287" spans="1:19">
      <c r="A287" s="36" t="s">
        <v>702</v>
      </c>
      <c r="B287" s="36" t="s">
        <v>701</v>
      </c>
      <c r="E287" s="63">
        <v>240033</v>
      </c>
      <c r="H287" s="1">
        <v>123858</v>
      </c>
      <c r="I287" s="4">
        <f t="shared" ref="I287:I294" si="78">H287/E287</f>
        <v>0.51600404944320155</v>
      </c>
      <c r="J287" s="58">
        <v>1</v>
      </c>
      <c r="K287">
        <v>2</v>
      </c>
      <c r="L287" s="8" t="s">
        <v>3539</v>
      </c>
      <c r="M287" s="59">
        <f>VLOOKUP($A287,小選挙区!$A$1:$F$1300,6,FALSE)</f>
        <v>123858</v>
      </c>
      <c r="N287" s="59">
        <f t="shared" si="65"/>
        <v>0</v>
      </c>
      <c r="O287" s="1">
        <f>VLOOKUP($A287,小選挙区!$A$1:$C$1300,3,FALSE)</f>
        <v>118374</v>
      </c>
      <c r="P287" s="1">
        <f t="shared" si="66"/>
        <v>5484</v>
      </c>
      <c r="Q287" s="4">
        <f t="shared" si="67"/>
        <v>4.4276510197161265E-2</v>
      </c>
    </row>
    <row r="288" spans="1:19" s="19" customFormat="1">
      <c r="A288" s="37" t="s">
        <v>703</v>
      </c>
      <c r="B288" s="37" t="s">
        <v>151</v>
      </c>
      <c r="C288" s="62">
        <f t="shared" ref="C288:H288" si="79">SUM(C289:C292)</f>
        <v>1140694</v>
      </c>
      <c r="D288" s="62">
        <f t="shared" si="79"/>
        <v>700</v>
      </c>
      <c r="E288" s="64">
        <f t="shared" si="79"/>
        <v>1141394</v>
      </c>
      <c r="F288" s="20">
        <f t="shared" si="79"/>
        <v>627420</v>
      </c>
      <c r="G288" s="20">
        <f t="shared" si="79"/>
        <v>70</v>
      </c>
      <c r="H288" s="20">
        <f t="shared" si="79"/>
        <v>627490</v>
      </c>
      <c r="I288" s="12">
        <f>H288/E288</f>
        <v>0.54975757713813111</v>
      </c>
      <c r="J288" s="56">
        <f>SUM(J289:J292)</f>
        <v>4</v>
      </c>
      <c r="K288" s="19">
        <f>SUM(K289:K292)</f>
        <v>12</v>
      </c>
      <c r="L288" s="23"/>
      <c r="M288" s="20">
        <f>SUM(M289:M292)</f>
        <v>627478</v>
      </c>
      <c r="N288" s="20">
        <f>SUM(N289:N292)</f>
        <v>12</v>
      </c>
      <c r="O288" s="21">
        <f>SUM(O289:O292)</f>
        <v>614479</v>
      </c>
      <c r="P288" s="21">
        <f t="shared" si="66"/>
        <v>12999</v>
      </c>
      <c r="Q288" s="12">
        <f t="shared" si="67"/>
        <v>2.0716264155874787E-2</v>
      </c>
      <c r="S288" s="37"/>
    </row>
    <row r="289" spans="1:19">
      <c r="A289" s="36" t="s">
        <v>705</v>
      </c>
      <c r="B289" s="36" t="s">
        <v>704</v>
      </c>
      <c r="C289" s="61">
        <v>385163</v>
      </c>
      <c r="D289" s="61">
        <v>158</v>
      </c>
      <c r="E289" s="63">
        <f>C289+D289</f>
        <v>385321</v>
      </c>
      <c r="F289" s="60">
        <v>200720</v>
      </c>
      <c r="G289" s="60">
        <v>28</v>
      </c>
      <c r="H289" s="1">
        <f>F289+G289</f>
        <v>200748</v>
      </c>
      <c r="I289" s="4">
        <f t="shared" si="78"/>
        <v>0.52098899359235551</v>
      </c>
      <c r="J289" s="58">
        <v>1</v>
      </c>
      <c r="K289">
        <v>2</v>
      </c>
      <c r="L289" s="8" t="s">
        <v>3528</v>
      </c>
      <c r="M289" s="59">
        <f>VLOOKUP($A289,小選挙区!$A$1:$F$1300,6,FALSE)</f>
        <v>200740</v>
      </c>
      <c r="N289" s="59">
        <f t="shared" si="65"/>
        <v>8</v>
      </c>
      <c r="O289" s="3">
        <f>VLOOKUP($A289,小選挙区!$A$1:$C$1300,3,FALSE)</f>
        <v>196724</v>
      </c>
      <c r="P289" s="3">
        <f t="shared" si="66"/>
        <v>4016</v>
      </c>
      <c r="Q289" s="4">
        <f t="shared" si="67"/>
        <v>2.0005977881837202E-2</v>
      </c>
    </row>
    <row r="290" spans="1:19">
      <c r="A290" s="36" t="s">
        <v>707</v>
      </c>
      <c r="B290" s="36" t="s">
        <v>706</v>
      </c>
      <c r="C290" s="61">
        <v>248984</v>
      </c>
      <c r="D290" s="61">
        <v>137</v>
      </c>
      <c r="E290" s="63">
        <f>C290+D290</f>
        <v>249121</v>
      </c>
      <c r="F290" s="60">
        <v>131341</v>
      </c>
      <c r="G290" s="60">
        <v>13</v>
      </c>
      <c r="H290" s="1">
        <f>F290+G290</f>
        <v>131354</v>
      </c>
      <c r="I290" s="4">
        <f>H290/E290</f>
        <v>0.52726988090124882</v>
      </c>
      <c r="J290" s="58">
        <v>1</v>
      </c>
      <c r="K290">
        <v>3</v>
      </c>
      <c r="L290" s="8" t="s">
        <v>3594</v>
      </c>
      <c r="M290" s="59">
        <f>VLOOKUP($A290,小選挙区!$A$1:$F$1300,6,FALSE)</f>
        <v>131354</v>
      </c>
      <c r="N290" s="59">
        <f t="shared" si="65"/>
        <v>0</v>
      </c>
      <c r="O290" s="3">
        <f>VLOOKUP($A290,小選挙区!$A$1:$C$1300,3,FALSE)</f>
        <v>126739</v>
      </c>
      <c r="P290" s="3">
        <f t="shared" si="66"/>
        <v>4615</v>
      </c>
      <c r="Q290" s="4">
        <f t="shared" si="67"/>
        <v>3.5134065197862267E-2</v>
      </c>
    </row>
    <row r="291" spans="1:19">
      <c r="A291" s="36" t="s">
        <v>709</v>
      </c>
      <c r="B291" s="36" t="s">
        <v>708</v>
      </c>
      <c r="C291" s="61">
        <v>260166</v>
      </c>
      <c r="D291" s="61">
        <v>122</v>
      </c>
      <c r="E291" s="63">
        <f>C291+D291</f>
        <v>260288</v>
      </c>
      <c r="F291" s="60">
        <v>149437</v>
      </c>
      <c r="G291" s="60">
        <v>18</v>
      </c>
      <c r="H291" s="1">
        <f>F291+G291</f>
        <v>149455</v>
      </c>
      <c r="I291" s="4">
        <f t="shared" si="78"/>
        <v>0.57419089623801323</v>
      </c>
      <c r="J291" s="58">
        <v>1</v>
      </c>
      <c r="K291">
        <v>2</v>
      </c>
      <c r="L291" s="8" t="s">
        <v>3528</v>
      </c>
      <c r="M291" s="59">
        <f>VLOOKUP($A291,小選挙区!$A$1:$F$1300,6,FALSE)</f>
        <v>149452</v>
      </c>
      <c r="N291" s="59">
        <f t="shared" si="65"/>
        <v>3</v>
      </c>
      <c r="O291" s="3">
        <f>VLOOKUP($A291,小選挙区!$A$1:$C$1300,3,FALSE)</f>
        <v>147863</v>
      </c>
      <c r="P291" s="3">
        <f t="shared" si="66"/>
        <v>1589</v>
      </c>
      <c r="Q291" s="4">
        <f t="shared" si="67"/>
        <v>1.0632176217113187E-2</v>
      </c>
    </row>
    <row r="292" spans="1:19">
      <c r="A292" s="36" t="s">
        <v>711</v>
      </c>
      <c r="B292" s="36" t="s">
        <v>710</v>
      </c>
      <c r="C292" s="61">
        <v>246381</v>
      </c>
      <c r="D292" s="61">
        <v>283</v>
      </c>
      <c r="E292" s="63">
        <f>C292+D292</f>
        <v>246664</v>
      </c>
      <c r="F292" s="60">
        <v>145922</v>
      </c>
      <c r="G292" s="60">
        <v>11</v>
      </c>
      <c r="H292" s="1">
        <f>F292+G292</f>
        <v>145933</v>
      </c>
      <c r="I292" s="4">
        <f t="shared" si="78"/>
        <v>0.59162666623422955</v>
      </c>
      <c r="J292" s="58">
        <v>1</v>
      </c>
      <c r="K292">
        <v>5</v>
      </c>
      <c r="L292" s="8" t="s">
        <v>3595</v>
      </c>
      <c r="M292" s="59">
        <f>VLOOKUP($A292,小選挙区!$A$1:$F$1300,6,FALSE)</f>
        <v>145932</v>
      </c>
      <c r="N292" s="59">
        <f t="shared" si="65"/>
        <v>1</v>
      </c>
      <c r="O292" s="3">
        <f>VLOOKUP($A292,小選挙区!$A$1:$C$1300,3,FALSE)</f>
        <v>143153</v>
      </c>
      <c r="P292" s="3">
        <f t="shared" si="66"/>
        <v>2779</v>
      </c>
      <c r="Q292" s="4">
        <f t="shared" si="67"/>
        <v>1.9043115971822493E-2</v>
      </c>
    </row>
    <row r="293" spans="1:19" s="19" customFormat="1">
      <c r="A293" s="37" t="s">
        <v>155</v>
      </c>
      <c r="B293" s="37" t="s">
        <v>154</v>
      </c>
      <c r="C293" s="62">
        <f t="shared" ref="C293:H293" si="80">SUM(C294:C295)</f>
        <v>597352</v>
      </c>
      <c r="D293" s="62">
        <f t="shared" si="80"/>
        <v>668</v>
      </c>
      <c r="E293" s="64">
        <f t="shared" si="80"/>
        <v>598020</v>
      </c>
      <c r="F293" s="20">
        <f t="shared" si="80"/>
        <v>342879</v>
      </c>
      <c r="G293" s="20">
        <f t="shared" si="80"/>
        <v>40</v>
      </c>
      <c r="H293" s="20">
        <f t="shared" si="80"/>
        <v>342919</v>
      </c>
      <c r="I293" s="12">
        <f t="shared" si="78"/>
        <v>0.57342396575365373</v>
      </c>
      <c r="J293" s="56">
        <f>SUM(J294:J295)</f>
        <v>2</v>
      </c>
      <c r="K293" s="19">
        <f>SUM(K294:K295)</f>
        <v>7</v>
      </c>
      <c r="L293" s="23"/>
      <c r="M293" s="20">
        <f>SUM(M294:M295)</f>
        <v>342924</v>
      </c>
      <c r="N293" s="20">
        <f>SUM(N294:N295)</f>
        <v>-5</v>
      </c>
      <c r="O293" s="76">
        <f>SUM(O294:O295)</f>
        <v>338182.98300000001</v>
      </c>
      <c r="P293" s="76">
        <f t="shared" si="66"/>
        <v>4741.0169999999925</v>
      </c>
      <c r="Q293" s="12">
        <f t="shared" si="67"/>
        <v>1.3825270322287132E-2</v>
      </c>
      <c r="S293" s="37"/>
    </row>
    <row r="294" spans="1:19">
      <c r="A294" s="36" t="s">
        <v>713</v>
      </c>
      <c r="B294" s="36" t="s">
        <v>712</v>
      </c>
      <c r="C294" s="61">
        <v>310275</v>
      </c>
      <c r="D294" s="61">
        <v>193</v>
      </c>
      <c r="E294" s="63">
        <f>C294+D294</f>
        <v>310468</v>
      </c>
      <c r="F294" s="60">
        <v>166067</v>
      </c>
      <c r="G294" s="60">
        <v>23</v>
      </c>
      <c r="H294" s="1">
        <f>F294+G294</f>
        <v>166090</v>
      </c>
      <c r="I294" s="4">
        <f t="shared" si="78"/>
        <v>0.53496656660267727</v>
      </c>
      <c r="J294" s="58">
        <v>1</v>
      </c>
      <c r="K294">
        <v>4</v>
      </c>
      <c r="L294" s="8" t="s">
        <v>3596</v>
      </c>
      <c r="M294" s="59">
        <f>VLOOKUP($A294,小選挙区!$A$1:$F$1300,6,FALSE)</f>
        <v>166087</v>
      </c>
      <c r="N294" s="59">
        <f t="shared" si="65"/>
        <v>3</v>
      </c>
      <c r="O294" s="75">
        <f>VLOOKUP($A294,小選挙区!$A$1:$C$1300,3,FALSE)</f>
        <v>162987</v>
      </c>
      <c r="P294" s="75">
        <f t="shared" si="66"/>
        <v>3100</v>
      </c>
      <c r="Q294" s="4">
        <f t="shared" si="67"/>
        <v>1.8664916579864771E-2</v>
      </c>
    </row>
    <row r="295" spans="1:19">
      <c r="A295" s="36" t="s">
        <v>715</v>
      </c>
      <c r="B295" s="36" t="s">
        <v>714</v>
      </c>
      <c r="C295" s="61">
        <v>287077</v>
      </c>
      <c r="D295" s="61">
        <v>475</v>
      </c>
      <c r="E295" s="63">
        <f>C295+D295</f>
        <v>287552</v>
      </c>
      <c r="F295" s="60">
        <v>176812</v>
      </c>
      <c r="G295" s="60">
        <v>17</v>
      </c>
      <c r="H295" s="1">
        <f>F295+G295</f>
        <v>176829</v>
      </c>
      <c r="I295" s="4">
        <f>H295/E295</f>
        <v>0.61494616625862453</v>
      </c>
      <c r="J295" s="58">
        <v>1</v>
      </c>
      <c r="K295">
        <v>3</v>
      </c>
      <c r="L295" s="8" t="s">
        <v>3530</v>
      </c>
      <c r="M295" s="59">
        <f>VLOOKUP($A295,小選挙区!$A$1:$F$1300,6,FALSE)</f>
        <v>176837</v>
      </c>
      <c r="N295" s="59">
        <f t="shared" si="65"/>
        <v>-8</v>
      </c>
      <c r="O295" s="75">
        <f>VLOOKUP($A295,小選挙区!$A$1:$C$1300,3,FALSE)</f>
        <v>175195.98300000001</v>
      </c>
      <c r="P295" s="75">
        <f t="shared" si="66"/>
        <v>1641.0169999999925</v>
      </c>
      <c r="Q295" s="4">
        <f t="shared" si="67"/>
        <v>9.2798283164721891E-3</v>
      </c>
    </row>
    <row r="296" spans="1:19" s="19" customFormat="1">
      <c r="A296" s="37" t="s">
        <v>160</v>
      </c>
      <c r="B296" s="37" t="s">
        <v>159</v>
      </c>
      <c r="C296" s="62">
        <f t="shared" ref="C296:H296" si="81">SUM(C297:C307)</f>
        <v>4224742</v>
      </c>
      <c r="D296" s="62">
        <f t="shared" si="81"/>
        <v>2770</v>
      </c>
      <c r="E296" s="64">
        <f t="shared" si="81"/>
        <v>4227512</v>
      </c>
      <c r="F296" s="20">
        <f t="shared" si="81"/>
        <v>2203001</v>
      </c>
      <c r="G296" s="20">
        <f t="shared" si="81"/>
        <v>429</v>
      </c>
      <c r="H296" s="20">
        <f t="shared" si="81"/>
        <v>2203430</v>
      </c>
      <c r="I296" s="12">
        <f>H296/E296</f>
        <v>0.52121200365605114</v>
      </c>
      <c r="J296" s="56">
        <f>SUM(J297:J307)</f>
        <v>11</v>
      </c>
      <c r="K296" s="19">
        <f>SUM(K297:K307)</f>
        <v>35</v>
      </c>
      <c r="L296" s="23"/>
      <c r="M296" s="20">
        <f>SUM(M297:M307)</f>
        <v>2203399</v>
      </c>
      <c r="N296" s="20">
        <f>SUM(N297:N307)</f>
        <v>31</v>
      </c>
      <c r="O296" s="21">
        <f>SUM(O297:O307)</f>
        <v>2139326</v>
      </c>
      <c r="P296" s="21">
        <f t="shared" si="66"/>
        <v>64073</v>
      </c>
      <c r="Q296" s="12">
        <f t="shared" si="67"/>
        <v>2.9079163601326858E-2</v>
      </c>
      <c r="S296" s="37"/>
    </row>
    <row r="297" spans="1:19">
      <c r="A297" s="36" t="s">
        <v>717</v>
      </c>
      <c r="B297" s="36" t="s">
        <v>716</v>
      </c>
      <c r="C297" s="61">
        <v>452978</v>
      </c>
      <c r="D297" s="61">
        <v>237</v>
      </c>
      <c r="E297" s="63">
        <f t="shared" ref="E297:E307" si="82">C297+D297</f>
        <v>453215</v>
      </c>
      <c r="F297" s="60">
        <v>215492</v>
      </c>
      <c r="G297" s="60">
        <v>54</v>
      </c>
      <c r="H297" s="1">
        <f t="shared" ref="H297:H307" si="83">F297+G297</f>
        <v>215546</v>
      </c>
      <c r="I297" s="4">
        <f>H297/E297</f>
        <v>0.47559326147634123</v>
      </c>
      <c r="J297" s="58">
        <v>1</v>
      </c>
      <c r="K297">
        <v>4</v>
      </c>
      <c r="L297" s="8" t="s">
        <v>3544</v>
      </c>
      <c r="M297" s="59">
        <f>VLOOKUP($A297,小選挙区!$A$1:$F$1300,6,FALSE)</f>
        <v>215542</v>
      </c>
      <c r="N297" s="59">
        <f t="shared" si="65"/>
        <v>4</v>
      </c>
      <c r="O297" s="3">
        <f>VLOOKUP($A297,小選挙区!$A$1:$C$1300,3,FALSE)</f>
        <v>209276</v>
      </c>
      <c r="P297" s="3">
        <f t="shared" si="66"/>
        <v>6266</v>
      </c>
      <c r="Q297" s="4">
        <f t="shared" si="67"/>
        <v>2.9070900334969518E-2</v>
      </c>
    </row>
    <row r="298" spans="1:19">
      <c r="A298" s="36" t="s">
        <v>719</v>
      </c>
      <c r="B298" s="36" t="s">
        <v>718</v>
      </c>
      <c r="C298" s="61">
        <v>449207</v>
      </c>
      <c r="D298" s="61">
        <v>345</v>
      </c>
      <c r="E298" s="63">
        <f t="shared" si="82"/>
        <v>449552</v>
      </c>
      <c r="F298" s="60">
        <v>241812</v>
      </c>
      <c r="G298" s="60">
        <v>78</v>
      </c>
      <c r="H298" s="1">
        <f t="shared" si="83"/>
        <v>241890</v>
      </c>
      <c r="I298" s="4">
        <f>H298/E298</f>
        <v>0.53806901092643344</v>
      </c>
      <c r="J298" s="58">
        <v>1</v>
      </c>
      <c r="K298">
        <v>3</v>
      </c>
      <c r="L298" s="8" t="s">
        <v>3527</v>
      </c>
      <c r="M298" s="59">
        <f>VLOOKUP($A298,小選挙区!$A$1:$F$1300,6,FALSE)</f>
        <v>241892</v>
      </c>
      <c r="N298" s="59">
        <f t="shared" si="65"/>
        <v>-2</v>
      </c>
      <c r="O298" s="3">
        <f>VLOOKUP($A298,小選挙区!$A$1:$C$1300,3,FALSE)</f>
        <v>237942</v>
      </c>
      <c r="P298" s="3">
        <f t="shared" si="66"/>
        <v>3950</v>
      </c>
      <c r="Q298" s="4">
        <f t="shared" si="67"/>
        <v>1.6329601640401502E-2</v>
      </c>
    </row>
    <row r="299" spans="1:19">
      <c r="A299" s="36" t="s">
        <v>721</v>
      </c>
      <c r="B299" s="36" t="s">
        <v>720</v>
      </c>
      <c r="C299" s="61">
        <v>443340</v>
      </c>
      <c r="D299" s="61">
        <v>263</v>
      </c>
      <c r="E299" s="63">
        <f t="shared" si="82"/>
        <v>443603</v>
      </c>
      <c r="F299" s="60">
        <v>241348</v>
      </c>
      <c r="G299" s="60">
        <v>52</v>
      </c>
      <c r="H299" s="1">
        <f t="shared" si="83"/>
        <v>241400</v>
      </c>
      <c r="I299" s="4">
        <f t="shared" ref="I299:I309" si="84">H299/E299</f>
        <v>0.54418026929484242</v>
      </c>
      <c r="J299" s="58">
        <v>1</v>
      </c>
      <c r="K299">
        <v>2</v>
      </c>
      <c r="L299" s="8" t="s">
        <v>3528</v>
      </c>
      <c r="M299" s="59">
        <f>VLOOKUP($A299,小選挙区!$A$1:$F$1300,6,FALSE)</f>
        <v>241396</v>
      </c>
      <c r="N299" s="59">
        <f t="shared" si="65"/>
        <v>4</v>
      </c>
      <c r="O299" s="3">
        <f>VLOOKUP($A299,小選挙区!$A$1:$C$1300,3,FALSE)</f>
        <v>233335</v>
      </c>
      <c r="P299" s="3">
        <f t="shared" si="66"/>
        <v>8061</v>
      </c>
      <c r="Q299" s="4">
        <f t="shared" si="67"/>
        <v>3.3393262522991268E-2</v>
      </c>
    </row>
    <row r="300" spans="1:19">
      <c r="A300" s="36" t="s">
        <v>723</v>
      </c>
      <c r="B300" s="36" t="s">
        <v>722</v>
      </c>
      <c r="C300" s="61">
        <v>369024</v>
      </c>
      <c r="D300" s="61">
        <v>191</v>
      </c>
      <c r="E300" s="63">
        <f t="shared" si="82"/>
        <v>369215</v>
      </c>
      <c r="F300" s="60">
        <v>199217</v>
      </c>
      <c r="G300" s="60">
        <v>30</v>
      </c>
      <c r="H300" s="1">
        <f t="shared" si="83"/>
        <v>199247</v>
      </c>
      <c r="I300" s="4">
        <f t="shared" si="84"/>
        <v>0.53965033923323813</v>
      </c>
      <c r="J300" s="58">
        <v>1</v>
      </c>
      <c r="K300">
        <v>4</v>
      </c>
      <c r="L300" s="8" t="s">
        <v>3597</v>
      </c>
      <c r="M300" s="59">
        <f>VLOOKUP($A300,小選挙区!$A$1:$F$1300,6,FALSE)</f>
        <v>199243</v>
      </c>
      <c r="N300" s="59">
        <f t="shared" si="65"/>
        <v>4</v>
      </c>
      <c r="O300" s="3">
        <f>VLOOKUP($A300,小選挙区!$A$1:$C$1300,3,FALSE)</f>
        <v>194294</v>
      </c>
      <c r="P300" s="3">
        <f t="shared" si="66"/>
        <v>4949</v>
      </c>
      <c r="Q300" s="4">
        <f t="shared" si="67"/>
        <v>2.4839015674327329E-2</v>
      </c>
    </row>
    <row r="301" spans="1:19">
      <c r="A301" s="36" t="s">
        <v>725</v>
      </c>
      <c r="B301" s="36" t="s">
        <v>724</v>
      </c>
      <c r="C301" s="61">
        <v>454204</v>
      </c>
      <c r="D301" s="61">
        <v>289</v>
      </c>
      <c r="E301" s="63">
        <f t="shared" si="82"/>
        <v>454493</v>
      </c>
      <c r="F301" s="60">
        <v>247739</v>
      </c>
      <c r="G301" s="60">
        <v>46</v>
      </c>
      <c r="H301" s="1">
        <f t="shared" si="83"/>
        <v>247785</v>
      </c>
      <c r="I301" s="4">
        <f t="shared" si="84"/>
        <v>0.5451899149161813</v>
      </c>
      <c r="J301" s="58">
        <v>1</v>
      </c>
      <c r="K301">
        <v>2</v>
      </c>
      <c r="L301" s="8" t="s">
        <v>3528</v>
      </c>
      <c r="M301" s="59">
        <f>VLOOKUP($A301,小選挙区!$A$1:$F$1300,6,FALSE)</f>
        <v>247781</v>
      </c>
      <c r="N301" s="59">
        <f t="shared" si="65"/>
        <v>4</v>
      </c>
      <c r="O301" s="3">
        <f>VLOOKUP($A301,小選挙区!$A$1:$C$1300,3,FALSE)</f>
        <v>236021</v>
      </c>
      <c r="P301" s="3">
        <f t="shared" si="66"/>
        <v>11760</v>
      </c>
      <c r="Q301" s="4">
        <f t="shared" si="67"/>
        <v>4.7461266198780376E-2</v>
      </c>
    </row>
    <row r="302" spans="1:19">
      <c r="A302" s="36" t="s">
        <v>727</v>
      </c>
      <c r="B302" s="36" t="s">
        <v>726</v>
      </c>
      <c r="C302" s="61">
        <v>374187</v>
      </c>
      <c r="D302" s="61">
        <v>444</v>
      </c>
      <c r="E302" s="63">
        <f t="shared" si="82"/>
        <v>374631</v>
      </c>
      <c r="F302" s="60">
        <v>191737</v>
      </c>
      <c r="G302" s="60">
        <v>30</v>
      </c>
      <c r="H302" s="1">
        <f t="shared" si="83"/>
        <v>191767</v>
      </c>
      <c r="I302" s="4">
        <f t="shared" si="84"/>
        <v>0.51188235890783196</v>
      </c>
      <c r="J302" s="58">
        <v>1</v>
      </c>
      <c r="K302">
        <v>5</v>
      </c>
      <c r="L302" s="8" t="s">
        <v>3598</v>
      </c>
      <c r="M302" s="59">
        <f>VLOOKUP($A302,小選挙区!$A$1:$F$1300,6,FALSE)</f>
        <v>191767</v>
      </c>
      <c r="N302" s="59">
        <f t="shared" si="65"/>
        <v>0</v>
      </c>
      <c r="O302" s="3">
        <f>VLOOKUP($A302,小選挙区!$A$1:$C$1300,3,FALSE)</f>
        <v>185874</v>
      </c>
      <c r="P302" s="3">
        <f t="shared" si="66"/>
        <v>5893</v>
      </c>
      <c r="Q302" s="4">
        <f t="shared" si="67"/>
        <v>3.0730000469319538E-2</v>
      </c>
    </row>
    <row r="303" spans="1:19">
      <c r="A303" s="36" t="s">
        <v>729</v>
      </c>
      <c r="B303" s="36" t="s">
        <v>728</v>
      </c>
      <c r="C303" s="61">
        <v>288506</v>
      </c>
      <c r="D303" s="61">
        <v>227</v>
      </c>
      <c r="E303" s="63">
        <f t="shared" si="82"/>
        <v>288733</v>
      </c>
      <c r="F303" s="60">
        <v>151655</v>
      </c>
      <c r="G303" s="60">
        <v>27</v>
      </c>
      <c r="H303" s="1">
        <f t="shared" si="83"/>
        <v>151682</v>
      </c>
      <c r="I303" s="4">
        <f>H303/E303</f>
        <v>0.52533655661112511</v>
      </c>
      <c r="J303" s="58">
        <v>1</v>
      </c>
      <c r="K303">
        <v>2</v>
      </c>
      <c r="L303" s="8" t="s">
        <v>3528</v>
      </c>
      <c r="M303" s="59">
        <f>VLOOKUP($A303,小選挙区!$A$1:$F$1300,6,FALSE)</f>
        <v>151680</v>
      </c>
      <c r="N303" s="59">
        <f t="shared" si="65"/>
        <v>2</v>
      </c>
      <c r="O303" s="3">
        <f>VLOOKUP($A303,小選挙区!$A$1:$C$1300,3,FALSE)</f>
        <v>148053</v>
      </c>
      <c r="P303" s="3">
        <f t="shared" si="66"/>
        <v>3627</v>
      </c>
      <c r="Q303" s="4">
        <f t="shared" si="67"/>
        <v>2.3912183544303797E-2</v>
      </c>
    </row>
    <row r="304" spans="1:19">
      <c r="A304" s="36" t="s">
        <v>731</v>
      </c>
      <c r="B304" s="36" t="s">
        <v>730</v>
      </c>
      <c r="C304" s="61">
        <v>348817</v>
      </c>
      <c r="D304" s="61">
        <v>241</v>
      </c>
      <c r="E304" s="63">
        <f t="shared" si="82"/>
        <v>349058</v>
      </c>
      <c r="F304" s="60">
        <v>185120</v>
      </c>
      <c r="G304" s="60">
        <v>28</v>
      </c>
      <c r="H304" s="1">
        <f t="shared" si="83"/>
        <v>185148</v>
      </c>
      <c r="I304" s="4">
        <f t="shared" si="84"/>
        <v>0.53042187831248677</v>
      </c>
      <c r="J304" s="58">
        <v>1</v>
      </c>
      <c r="K304">
        <v>3</v>
      </c>
      <c r="L304" s="8" t="s">
        <v>3554</v>
      </c>
      <c r="M304" s="59">
        <f>VLOOKUP($A304,小選挙区!$A$1:$F$1300,6,FALSE)</f>
        <v>185149</v>
      </c>
      <c r="N304" s="59">
        <f t="shared" si="65"/>
        <v>-1</v>
      </c>
      <c r="O304" s="3">
        <f>VLOOKUP($A304,小選挙区!$A$1:$C$1300,3,FALSE)</f>
        <v>175971</v>
      </c>
      <c r="P304" s="3">
        <f t="shared" si="66"/>
        <v>9178</v>
      </c>
      <c r="Q304" s="4">
        <f t="shared" si="67"/>
        <v>4.9570886151153938E-2</v>
      </c>
    </row>
    <row r="305" spans="1:19">
      <c r="A305" s="36" t="s">
        <v>733</v>
      </c>
      <c r="B305" s="36" t="s">
        <v>732</v>
      </c>
      <c r="C305" s="61">
        <v>380109</v>
      </c>
      <c r="D305" s="61">
        <v>168</v>
      </c>
      <c r="E305" s="63">
        <f t="shared" si="82"/>
        <v>380277</v>
      </c>
      <c r="F305" s="60">
        <v>193717</v>
      </c>
      <c r="G305" s="60">
        <v>33</v>
      </c>
      <c r="H305" s="1">
        <f t="shared" si="83"/>
        <v>193750</v>
      </c>
      <c r="I305" s="4">
        <f t="shared" si="84"/>
        <v>0.50949702453737666</v>
      </c>
      <c r="J305" s="58">
        <v>1</v>
      </c>
      <c r="K305">
        <v>3</v>
      </c>
      <c r="L305" s="8" t="s">
        <v>3541</v>
      </c>
      <c r="M305" s="59">
        <f>VLOOKUP($A305,小選挙区!$A$1:$F$1300,6,FALSE)</f>
        <v>193748</v>
      </c>
      <c r="N305" s="59">
        <f t="shared" si="65"/>
        <v>2</v>
      </c>
      <c r="O305" s="3">
        <f>VLOOKUP($A305,小選挙区!$A$1:$C$1300,3,FALSE)</f>
        <v>190345</v>
      </c>
      <c r="P305" s="3">
        <f t="shared" si="66"/>
        <v>3403</v>
      </c>
      <c r="Q305" s="4">
        <f t="shared" si="67"/>
        <v>1.7564052274087992E-2</v>
      </c>
    </row>
    <row r="306" spans="1:19">
      <c r="A306" s="36" t="s">
        <v>735</v>
      </c>
      <c r="B306" s="36" t="s">
        <v>734</v>
      </c>
      <c r="C306" s="61">
        <v>407863</v>
      </c>
      <c r="D306" s="61">
        <v>196</v>
      </c>
      <c r="E306" s="63">
        <f t="shared" si="82"/>
        <v>408059</v>
      </c>
      <c r="F306" s="60">
        <v>195848</v>
      </c>
      <c r="G306" s="60">
        <v>35</v>
      </c>
      <c r="H306" s="1">
        <f t="shared" si="83"/>
        <v>195883</v>
      </c>
      <c r="I306" s="4">
        <f t="shared" si="84"/>
        <v>0.48003597518986224</v>
      </c>
      <c r="J306" s="58">
        <v>1</v>
      </c>
      <c r="K306">
        <v>4</v>
      </c>
      <c r="L306" s="8" t="s">
        <v>3536</v>
      </c>
      <c r="M306" s="59">
        <f>VLOOKUP($A306,小選挙区!$A$1:$F$1300,6,FALSE)</f>
        <v>195875</v>
      </c>
      <c r="N306" s="59">
        <f t="shared" si="65"/>
        <v>8</v>
      </c>
      <c r="O306" s="3">
        <f>VLOOKUP($A306,小選挙区!$A$1:$C$1300,3,FALSE)</f>
        <v>191912</v>
      </c>
      <c r="P306" s="3">
        <f t="shared" si="66"/>
        <v>3963</v>
      </c>
      <c r="Q306" s="4">
        <f t="shared" si="67"/>
        <v>2.0232291001914485E-2</v>
      </c>
    </row>
    <row r="307" spans="1:19">
      <c r="A307" s="36" t="s">
        <v>737</v>
      </c>
      <c r="B307" s="36" t="s">
        <v>736</v>
      </c>
      <c r="C307" s="61">
        <v>256507</v>
      </c>
      <c r="D307" s="61">
        <v>169</v>
      </c>
      <c r="E307" s="63">
        <f t="shared" si="82"/>
        <v>256676</v>
      </c>
      <c r="F307" s="60">
        <v>139316</v>
      </c>
      <c r="G307" s="60">
        <v>16</v>
      </c>
      <c r="H307" s="1">
        <f t="shared" si="83"/>
        <v>139332</v>
      </c>
      <c r="I307" s="4">
        <f t="shared" si="84"/>
        <v>0.54283220869890447</v>
      </c>
      <c r="J307" s="58">
        <v>1</v>
      </c>
      <c r="K307">
        <v>3</v>
      </c>
      <c r="L307" s="8" t="s">
        <v>3599</v>
      </c>
      <c r="M307" s="59">
        <f>VLOOKUP($A307,小選挙区!$A$1:$F$1300,6,FALSE)</f>
        <v>139326</v>
      </c>
      <c r="N307" s="59">
        <f t="shared" si="65"/>
        <v>6</v>
      </c>
      <c r="O307" s="3">
        <f>VLOOKUP($A307,小選挙区!$A$1:$C$1300,3,FALSE)</f>
        <v>136303</v>
      </c>
      <c r="P307" s="3">
        <f t="shared" si="66"/>
        <v>3023</v>
      </c>
      <c r="Q307" s="4">
        <f t="shared" si="67"/>
        <v>2.1697314212709758E-2</v>
      </c>
    </row>
    <row r="308" spans="1:19" s="19" customFormat="1">
      <c r="A308" s="37" t="s">
        <v>738</v>
      </c>
      <c r="B308" s="37" t="s">
        <v>162</v>
      </c>
      <c r="C308" s="62">
        <f t="shared" ref="C308:H308" si="85">SUM(C309:C310)</f>
        <v>674159</v>
      </c>
      <c r="D308" s="62">
        <f t="shared" si="85"/>
        <v>563</v>
      </c>
      <c r="E308" s="64">
        <f t="shared" si="85"/>
        <v>674722</v>
      </c>
      <c r="F308" s="20">
        <f t="shared" si="85"/>
        <v>394610</v>
      </c>
      <c r="G308" s="20">
        <f t="shared" si="85"/>
        <v>57</v>
      </c>
      <c r="H308" s="20">
        <f t="shared" si="85"/>
        <v>394667</v>
      </c>
      <c r="I308" s="12">
        <f t="shared" si="84"/>
        <v>0.58493275749123341</v>
      </c>
      <c r="J308" s="56">
        <f>SUM(J309:J310)</f>
        <v>2</v>
      </c>
      <c r="K308" s="19">
        <f>SUM(K309:K310)</f>
        <v>4</v>
      </c>
      <c r="L308" s="23"/>
      <c r="M308" s="20">
        <f>SUM(M309:M310)</f>
        <v>394663</v>
      </c>
      <c r="N308" s="20">
        <f>SUM(N309:N310)</f>
        <v>4</v>
      </c>
      <c r="O308" s="21">
        <f>SUM(O309:O310)</f>
        <v>389603</v>
      </c>
      <c r="P308" s="21">
        <f t="shared" si="66"/>
        <v>5060</v>
      </c>
      <c r="Q308" s="12">
        <f t="shared" si="67"/>
        <v>1.2821065060570664E-2</v>
      </c>
      <c r="S308" s="37"/>
    </row>
    <row r="309" spans="1:19">
      <c r="A309" s="36" t="s">
        <v>740</v>
      </c>
      <c r="B309" s="36" t="s">
        <v>739</v>
      </c>
      <c r="C309" s="61">
        <v>333544</v>
      </c>
      <c r="D309" s="61">
        <v>248</v>
      </c>
      <c r="E309" s="63">
        <f>C309+D309</f>
        <v>333792</v>
      </c>
      <c r="F309" s="60">
        <v>187530</v>
      </c>
      <c r="G309" s="60">
        <v>36</v>
      </c>
      <c r="H309" s="1">
        <f>F309+G309</f>
        <v>187566</v>
      </c>
      <c r="I309" s="4">
        <f t="shared" si="84"/>
        <v>0.56192479148691399</v>
      </c>
      <c r="J309" s="58">
        <v>1</v>
      </c>
      <c r="K309">
        <v>2</v>
      </c>
      <c r="L309" s="8" t="s">
        <v>3528</v>
      </c>
      <c r="M309" s="59">
        <f>VLOOKUP($A309,小選挙区!$A$1:$F$1300,6,FALSE)</f>
        <v>187565</v>
      </c>
      <c r="N309" s="59">
        <f t="shared" si="65"/>
        <v>1</v>
      </c>
      <c r="O309" s="3">
        <f>VLOOKUP($A309,小選挙区!$A$1:$C$1300,3,FALSE)</f>
        <v>184771</v>
      </c>
      <c r="P309" s="3">
        <f t="shared" si="66"/>
        <v>2794</v>
      </c>
      <c r="Q309" s="4">
        <f t="shared" si="67"/>
        <v>1.4896169327966304E-2</v>
      </c>
    </row>
    <row r="310" spans="1:19">
      <c r="A310" s="36" t="s">
        <v>742</v>
      </c>
      <c r="B310" s="36" t="s">
        <v>741</v>
      </c>
      <c r="C310" s="61">
        <v>340615</v>
      </c>
      <c r="D310" s="61">
        <v>315</v>
      </c>
      <c r="E310" s="63">
        <f>C310+D310</f>
        <v>340930</v>
      </c>
      <c r="F310" s="60">
        <v>207080</v>
      </c>
      <c r="G310" s="60">
        <v>21</v>
      </c>
      <c r="H310" s="1">
        <f>F310+G310</f>
        <v>207101</v>
      </c>
      <c r="I310" s="4">
        <f t="shared" ref="I310:I318" si="86">H310/E310</f>
        <v>0.60745900918077023</v>
      </c>
      <c r="J310" s="58">
        <v>1</v>
      </c>
      <c r="K310">
        <v>2</v>
      </c>
      <c r="L310" s="8" t="s">
        <v>3528</v>
      </c>
      <c r="M310" s="59">
        <f>VLOOKUP($A310,小選挙区!$A$1:$F$1300,6,FALSE)</f>
        <v>207098</v>
      </c>
      <c r="N310" s="59">
        <f t="shared" si="65"/>
        <v>3</v>
      </c>
      <c r="O310" s="3">
        <f>VLOOKUP($A310,小選挙区!$A$1:$C$1300,3,FALSE)</f>
        <v>204832</v>
      </c>
      <c r="P310" s="3">
        <f t="shared" si="66"/>
        <v>2266</v>
      </c>
      <c r="Q310" s="4">
        <f t="shared" si="67"/>
        <v>1.0941679784449874E-2</v>
      </c>
    </row>
    <row r="311" spans="1:19" s="19" customFormat="1">
      <c r="A311" s="37" t="s">
        <v>743</v>
      </c>
      <c r="B311" s="37" t="s">
        <v>165</v>
      </c>
      <c r="C311" s="62">
        <f t="shared" ref="C311:H311" si="87">SUM(C312:C315)</f>
        <v>1113188</v>
      </c>
      <c r="D311" s="62">
        <f t="shared" si="87"/>
        <v>778</v>
      </c>
      <c r="E311" s="64">
        <f t="shared" si="87"/>
        <v>1113966</v>
      </c>
      <c r="F311" s="20">
        <f t="shared" si="87"/>
        <v>633612</v>
      </c>
      <c r="G311" s="20">
        <f t="shared" si="87"/>
        <v>75</v>
      </c>
      <c r="H311" s="20">
        <f t="shared" si="87"/>
        <v>633687</v>
      </c>
      <c r="I311" s="12">
        <f t="shared" si="86"/>
        <v>0.56885667964731423</v>
      </c>
      <c r="J311" s="56">
        <f>SUM(J312:J315)</f>
        <v>4</v>
      </c>
      <c r="K311" s="19">
        <f>SUM(K312:K315)</f>
        <v>13</v>
      </c>
      <c r="L311" s="23"/>
      <c r="M311" s="20">
        <f>SUM(M312:M315)</f>
        <v>633673</v>
      </c>
      <c r="N311" s="20">
        <f>SUM(N312:N315)</f>
        <v>14</v>
      </c>
      <c r="O311" s="76">
        <f>SUM(O312:O315)</f>
        <v>619168.99</v>
      </c>
      <c r="P311" s="76">
        <f t="shared" si="66"/>
        <v>14504.010000000009</v>
      </c>
      <c r="Q311" s="12">
        <f t="shared" si="67"/>
        <v>2.2888792800071976E-2</v>
      </c>
      <c r="S311" s="37"/>
    </row>
    <row r="312" spans="1:19">
      <c r="A312" s="36" t="s">
        <v>745</v>
      </c>
      <c r="B312" s="36" t="s">
        <v>744</v>
      </c>
      <c r="C312" s="61">
        <v>333940</v>
      </c>
      <c r="D312" s="61">
        <v>199</v>
      </c>
      <c r="E312" s="63">
        <f>C312+D312</f>
        <v>334139</v>
      </c>
      <c r="F312" s="60">
        <v>184572</v>
      </c>
      <c r="G312" s="60">
        <v>33</v>
      </c>
      <c r="H312" s="1">
        <f>F312+G312</f>
        <v>184605</v>
      </c>
      <c r="I312" s="4">
        <f t="shared" si="86"/>
        <v>0.55247965666982901</v>
      </c>
      <c r="J312" s="58">
        <v>1</v>
      </c>
      <c r="K312">
        <v>3</v>
      </c>
      <c r="L312" s="8" t="s">
        <v>3549</v>
      </c>
      <c r="M312" s="59">
        <f>VLOOKUP($A312,小選挙区!$A$1:$F$1300,6,FALSE)</f>
        <v>184600</v>
      </c>
      <c r="N312" s="59">
        <f t="shared" si="65"/>
        <v>5</v>
      </c>
      <c r="O312" s="75">
        <f>VLOOKUP($A312,小選挙区!$A$1:$C$1300,3,FALSE)</f>
        <v>181684</v>
      </c>
      <c r="P312" s="75">
        <f t="shared" si="66"/>
        <v>2916</v>
      </c>
      <c r="Q312" s="4">
        <f t="shared" si="67"/>
        <v>1.5796316359696642E-2</v>
      </c>
    </row>
    <row r="313" spans="1:19">
      <c r="A313" s="36" t="s">
        <v>747</v>
      </c>
      <c r="B313" s="36" t="s">
        <v>746</v>
      </c>
      <c r="C313" s="61">
        <v>293130</v>
      </c>
      <c r="D313" s="61">
        <v>168</v>
      </c>
      <c r="E313" s="63">
        <f>C313+D313</f>
        <v>293298</v>
      </c>
      <c r="F313" s="60">
        <v>167254</v>
      </c>
      <c r="G313" s="60">
        <v>16</v>
      </c>
      <c r="H313" s="1">
        <f>F313+G313</f>
        <v>167270</v>
      </c>
      <c r="I313" s="4">
        <f t="shared" si="86"/>
        <v>0.57030733247413889</v>
      </c>
      <c r="J313" s="58">
        <v>1</v>
      </c>
      <c r="K313">
        <v>2</v>
      </c>
      <c r="L313" s="8" t="s">
        <v>3528</v>
      </c>
      <c r="M313" s="59">
        <f>VLOOKUP($A313,小選挙区!$A$1:$F$1300,6,FALSE)</f>
        <v>167268</v>
      </c>
      <c r="N313" s="59">
        <f t="shared" si="65"/>
        <v>2</v>
      </c>
      <c r="O313" s="75">
        <f>VLOOKUP($A313,小選挙区!$A$1:$C$1300,3,FALSE)</f>
        <v>163676</v>
      </c>
      <c r="P313" s="75">
        <f t="shared" si="66"/>
        <v>3592</v>
      </c>
      <c r="Q313" s="4">
        <f t="shared" si="67"/>
        <v>2.1474519932085039E-2</v>
      </c>
    </row>
    <row r="314" spans="1:19">
      <c r="A314" s="36" t="s">
        <v>749</v>
      </c>
      <c r="B314" s="36" t="s">
        <v>748</v>
      </c>
      <c r="C314" s="61">
        <v>236364</v>
      </c>
      <c r="D314" s="61">
        <v>161</v>
      </c>
      <c r="E314" s="63">
        <f>C314+D314</f>
        <v>236525</v>
      </c>
      <c r="F314" s="60">
        <v>144090</v>
      </c>
      <c r="G314" s="60">
        <v>14</v>
      </c>
      <c r="H314" s="1">
        <f>F314+G314</f>
        <v>144104</v>
      </c>
      <c r="I314" s="4">
        <f t="shared" si="86"/>
        <v>0.60925483564105276</v>
      </c>
      <c r="J314" s="58">
        <v>1</v>
      </c>
      <c r="K314">
        <v>4</v>
      </c>
      <c r="L314" s="8" t="s">
        <v>3600</v>
      </c>
      <c r="M314" s="59">
        <f>VLOOKUP($A314,小選挙区!$A$1:$F$1300,6,FALSE)</f>
        <v>144102</v>
      </c>
      <c r="N314" s="59">
        <f t="shared" si="65"/>
        <v>2</v>
      </c>
      <c r="O314" s="75">
        <f>VLOOKUP($A314,小選挙区!$A$1:$C$1300,3,FALSE)</f>
        <v>140728.99</v>
      </c>
      <c r="P314" s="75">
        <f t="shared" si="66"/>
        <v>3373.0100000000093</v>
      </c>
      <c r="Q314" s="4">
        <f t="shared" si="67"/>
        <v>2.3407100526016359E-2</v>
      </c>
    </row>
    <row r="315" spans="1:19">
      <c r="A315" s="36" t="s">
        <v>751</v>
      </c>
      <c r="B315" s="36" t="s">
        <v>750</v>
      </c>
      <c r="C315" s="61">
        <v>249754</v>
      </c>
      <c r="D315" s="61">
        <v>250</v>
      </c>
      <c r="E315" s="63">
        <f>C315+D315</f>
        <v>250004</v>
      </c>
      <c r="F315" s="60">
        <v>137696</v>
      </c>
      <c r="G315" s="60">
        <v>12</v>
      </c>
      <c r="H315" s="1">
        <f>F315+G315</f>
        <v>137708</v>
      </c>
      <c r="I315" s="4">
        <f t="shared" si="86"/>
        <v>0.55082318682901077</v>
      </c>
      <c r="J315" s="58">
        <v>1</v>
      </c>
      <c r="K315">
        <v>4</v>
      </c>
      <c r="L315" s="8" t="s">
        <v>3601</v>
      </c>
      <c r="M315" s="59">
        <f>VLOOKUP($A315,小選挙区!$A$1:$F$1300,6,FALSE)</f>
        <v>137703</v>
      </c>
      <c r="N315" s="59">
        <f t="shared" si="65"/>
        <v>5</v>
      </c>
      <c r="O315" s="75">
        <f>VLOOKUP($A315,小選挙区!$A$1:$C$1300,3,FALSE)</f>
        <v>133080</v>
      </c>
      <c r="P315" s="75">
        <f t="shared" si="66"/>
        <v>4623</v>
      </c>
      <c r="Q315" s="4">
        <f t="shared" si="67"/>
        <v>3.357225332781421E-2</v>
      </c>
    </row>
    <row r="316" spans="1:19" s="19" customFormat="1">
      <c r="A316" s="37" t="s">
        <v>169</v>
      </c>
      <c r="B316" s="37" t="s">
        <v>168</v>
      </c>
      <c r="C316" s="62">
        <f t="shared" ref="C316:H316" si="88">SUM(C317:C320)</f>
        <v>1453239</v>
      </c>
      <c r="D316" s="62">
        <f t="shared" si="88"/>
        <v>1565</v>
      </c>
      <c r="E316" s="64">
        <f t="shared" si="88"/>
        <v>1454804</v>
      </c>
      <c r="F316" s="20">
        <f t="shared" si="88"/>
        <v>820340</v>
      </c>
      <c r="G316" s="20">
        <f t="shared" si="88"/>
        <v>113</v>
      </c>
      <c r="H316" s="20">
        <f t="shared" si="88"/>
        <v>820453</v>
      </c>
      <c r="I316" s="12">
        <f t="shared" si="86"/>
        <v>0.56396119339787354</v>
      </c>
      <c r="J316" s="56">
        <f>SUM(J317:J320)</f>
        <v>4</v>
      </c>
      <c r="K316" s="19">
        <f>SUM(K317:K320)</f>
        <v>10</v>
      </c>
      <c r="L316" s="23"/>
      <c r="M316" s="20">
        <f>SUM(M317:M320)</f>
        <v>820439</v>
      </c>
      <c r="N316" s="20">
        <f>SUM(N317:N320)</f>
        <v>14</v>
      </c>
      <c r="O316" s="21">
        <f>SUM(O317:O320)</f>
        <v>801572</v>
      </c>
      <c r="P316" s="20">
        <f t="shared" si="66"/>
        <v>18867</v>
      </c>
      <c r="Q316" s="12">
        <f t="shared" si="67"/>
        <v>2.299622519163521E-2</v>
      </c>
      <c r="S316" s="37"/>
    </row>
    <row r="317" spans="1:19">
      <c r="A317" s="36" t="s">
        <v>753</v>
      </c>
      <c r="B317" s="36" t="s">
        <v>752</v>
      </c>
      <c r="C317" s="61">
        <v>420759</v>
      </c>
      <c r="D317" s="61">
        <v>279</v>
      </c>
      <c r="E317" s="63">
        <f>C317+D317</f>
        <v>421038</v>
      </c>
      <c r="F317" s="60">
        <v>222709</v>
      </c>
      <c r="G317" s="60">
        <v>42</v>
      </c>
      <c r="H317" s="1">
        <f>F317+G317</f>
        <v>222751</v>
      </c>
      <c r="I317" s="4">
        <f t="shared" si="86"/>
        <v>0.52905200955733211</v>
      </c>
      <c r="J317" s="58">
        <v>1</v>
      </c>
      <c r="K317">
        <v>2</v>
      </c>
      <c r="L317" s="8" t="s">
        <v>3528</v>
      </c>
      <c r="M317" s="59">
        <f>VLOOKUP($A317,小選挙区!$A$1:$F$1300,6,FALSE)</f>
        <v>222740</v>
      </c>
      <c r="N317" s="59">
        <f t="shared" si="65"/>
        <v>11</v>
      </c>
      <c r="O317" s="3">
        <f>VLOOKUP($A317,小選挙区!$A$1:$C$1300,3,FALSE)</f>
        <v>215213</v>
      </c>
      <c r="P317" s="1">
        <f t="shared" si="66"/>
        <v>7527</v>
      </c>
      <c r="Q317" s="4">
        <f t="shared" si="67"/>
        <v>3.3792762862530301E-2</v>
      </c>
    </row>
    <row r="318" spans="1:19">
      <c r="A318" s="36" t="s">
        <v>755</v>
      </c>
      <c r="B318" s="36" t="s">
        <v>754</v>
      </c>
      <c r="C318" s="61">
        <v>313889</v>
      </c>
      <c r="D318" s="61">
        <v>295</v>
      </c>
      <c r="E318" s="63">
        <f>C318+D318</f>
        <v>314184</v>
      </c>
      <c r="F318" s="60">
        <v>184309</v>
      </c>
      <c r="G318" s="60">
        <v>21</v>
      </c>
      <c r="H318" s="1">
        <f>F318+G318</f>
        <v>184330</v>
      </c>
      <c r="I318" s="4">
        <f t="shared" si="86"/>
        <v>0.58669442110355718</v>
      </c>
      <c r="J318" s="58">
        <v>1</v>
      </c>
      <c r="K318">
        <v>3</v>
      </c>
      <c r="L318" s="8" t="s">
        <v>3541</v>
      </c>
      <c r="M318" s="59">
        <f>VLOOKUP($A318,小選挙区!$A$1:$F$1300,6,FALSE)</f>
        <v>184327</v>
      </c>
      <c r="N318" s="59">
        <f t="shared" si="65"/>
        <v>3</v>
      </c>
      <c r="O318" s="3">
        <f>VLOOKUP($A318,小選挙区!$A$1:$C$1300,3,FALSE)</f>
        <v>181922</v>
      </c>
      <c r="P318" s="1">
        <f t="shared" si="66"/>
        <v>2405</v>
      </c>
      <c r="Q318" s="4">
        <f t="shared" si="67"/>
        <v>1.3047464560265181E-2</v>
      </c>
    </row>
    <row r="319" spans="1:19">
      <c r="A319" s="36" t="s">
        <v>757</v>
      </c>
      <c r="B319" s="36" t="s">
        <v>756</v>
      </c>
      <c r="C319" s="61">
        <v>314845</v>
      </c>
      <c r="D319" s="61">
        <v>451</v>
      </c>
      <c r="E319" s="63">
        <f>C319+D319</f>
        <v>315296</v>
      </c>
      <c r="F319" s="60">
        <v>180873</v>
      </c>
      <c r="G319" s="60">
        <v>26</v>
      </c>
      <c r="H319" s="1">
        <f>F319+G319</f>
        <v>180899</v>
      </c>
      <c r="I319" s="4">
        <f t="shared" ref="I319:I330" si="89">H319/E319</f>
        <v>0.57374340302445959</v>
      </c>
      <c r="J319" s="58">
        <v>1</v>
      </c>
      <c r="K319">
        <v>3</v>
      </c>
      <c r="L319" s="8" t="s">
        <v>3568</v>
      </c>
      <c r="M319" s="59">
        <f>VLOOKUP($A319,小選挙区!$A$1:$F$1300,6,FALSE)</f>
        <v>180899</v>
      </c>
      <c r="N319" s="59">
        <f t="shared" si="65"/>
        <v>0</v>
      </c>
      <c r="O319" s="3">
        <f>VLOOKUP($A319,小選挙区!$A$1:$C$1300,3,FALSE)</f>
        <v>175899</v>
      </c>
      <c r="P319" s="1">
        <f t="shared" si="66"/>
        <v>5000</v>
      </c>
      <c r="Q319" s="4">
        <f t="shared" si="67"/>
        <v>2.763973266850563E-2</v>
      </c>
    </row>
    <row r="320" spans="1:19">
      <c r="A320" s="36" t="s">
        <v>759</v>
      </c>
      <c r="B320" s="36" t="s">
        <v>758</v>
      </c>
      <c r="C320" s="61">
        <v>403746</v>
      </c>
      <c r="D320" s="61">
        <v>540</v>
      </c>
      <c r="E320" s="63">
        <f>C320+D320</f>
        <v>404286</v>
      </c>
      <c r="F320" s="60">
        <v>232449</v>
      </c>
      <c r="G320" s="60">
        <v>24</v>
      </c>
      <c r="H320" s="1">
        <f>F320+G320</f>
        <v>232473</v>
      </c>
      <c r="I320" s="4">
        <f t="shared" si="89"/>
        <v>0.57502114839494811</v>
      </c>
      <c r="J320" s="58">
        <v>1</v>
      </c>
      <c r="K320">
        <v>2</v>
      </c>
      <c r="L320" s="8" t="s">
        <v>3528</v>
      </c>
      <c r="M320" s="59">
        <f>VLOOKUP($A320,小選挙区!$A$1:$F$1300,6,FALSE)</f>
        <v>232473</v>
      </c>
      <c r="N320" s="59">
        <f t="shared" si="65"/>
        <v>0</v>
      </c>
      <c r="O320" s="3">
        <f>VLOOKUP($A320,小選挙区!$A$1:$C$1300,3,FALSE)</f>
        <v>228538</v>
      </c>
      <c r="P320" s="1">
        <f t="shared" si="66"/>
        <v>3935</v>
      </c>
      <c r="Q320" s="4">
        <f t="shared" si="67"/>
        <v>1.6926696863721807E-2</v>
      </c>
    </row>
    <row r="321" spans="1:19" s="19" customFormat="1">
      <c r="A321" s="37" t="s">
        <v>760</v>
      </c>
      <c r="B321" s="37" t="s">
        <v>171</v>
      </c>
      <c r="C321" s="62">
        <f t="shared" ref="C321:H321" si="90">SUM(C322:C324)</f>
        <v>954460</v>
      </c>
      <c r="D321" s="62">
        <f t="shared" si="90"/>
        <v>488</v>
      </c>
      <c r="E321" s="64">
        <f t="shared" si="90"/>
        <v>954948</v>
      </c>
      <c r="F321" s="20">
        <f t="shared" si="90"/>
        <v>546762</v>
      </c>
      <c r="G321" s="20">
        <f t="shared" si="90"/>
        <v>76</v>
      </c>
      <c r="H321" s="20">
        <f t="shared" si="90"/>
        <v>546838</v>
      </c>
      <c r="I321" s="12">
        <f t="shared" si="89"/>
        <v>0.57263641580483959</v>
      </c>
      <c r="J321" s="56">
        <f>SUM(J322:J324)</f>
        <v>3</v>
      </c>
      <c r="K321" s="19">
        <f>SUM(K322:K324)</f>
        <v>9</v>
      </c>
      <c r="L321" s="23"/>
      <c r="M321" s="20">
        <f>SUM(M322:M324)</f>
        <v>546818</v>
      </c>
      <c r="N321" s="20">
        <f>SUM(N322:N324)</f>
        <v>20</v>
      </c>
      <c r="O321" s="21">
        <f>SUM(O322:O324)</f>
        <v>533333</v>
      </c>
      <c r="P321" s="20">
        <f t="shared" si="66"/>
        <v>13485</v>
      </c>
      <c r="Q321" s="12">
        <f t="shared" si="67"/>
        <v>2.4660856080085149E-2</v>
      </c>
      <c r="S321" s="37"/>
    </row>
    <row r="322" spans="1:19">
      <c r="A322" s="36" t="s">
        <v>762</v>
      </c>
      <c r="B322" s="36" t="s">
        <v>761</v>
      </c>
      <c r="C322" s="61">
        <v>385326</v>
      </c>
      <c r="D322" s="61">
        <v>143</v>
      </c>
      <c r="E322" s="63">
        <f t="shared" ref="E322:E324" si="91">C322+D322</f>
        <v>385469</v>
      </c>
      <c r="F322" s="60">
        <v>204911</v>
      </c>
      <c r="G322" s="60">
        <v>39</v>
      </c>
      <c r="H322" s="1">
        <f t="shared" ref="H322:H324" si="92">F322+G322</f>
        <v>204950</v>
      </c>
      <c r="I322" s="4">
        <f t="shared" si="89"/>
        <v>0.53168996728660411</v>
      </c>
      <c r="J322" s="58">
        <v>1</v>
      </c>
      <c r="K322">
        <v>5</v>
      </c>
      <c r="L322" s="8" t="s">
        <v>3603</v>
      </c>
      <c r="M322" s="59">
        <f>VLOOKUP($A322,小選挙区!$A$1:$F$1300,6,FALSE)</f>
        <v>204942</v>
      </c>
      <c r="N322" s="59">
        <f t="shared" ref="N322:N338" si="93">H322-M322</f>
        <v>8</v>
      </c>
      <c r="O322" s="3">
        <f>VLOOKUP($A322,小選挙区!$A$1:$C$1300,3,FALSE)</f>
        <v>199155</v>
      </c>
      <c r="P322" s="1">
        <f t="shared" ref="P322:P338" si="94">M322-O322</f>
        <v>5787</v>
      </c>
      <c r="Q322" s="4">
        <f t="shared" ref="Q322:Q338" si="95">P322/M322</f>
        <v>2.8237257370377959E-2</v>
      </c>
    </row>
    <row r="323" spans="1:19">
      <c r="A323" s="36" t="s">
        <v>764</v>
      </c>
      <c r="B323" s="36" t="s">
        <v>763</v>
      </c>
      <c r="C323" s="61">
        <v>267622</v>
      </c>
      <c r="D323" s="61">
        <v>157</v>
      </c>
      <c r="E323" s="63">
        <f t="shared" si="91"/>
        <v>267779</v>
      </c>
      <c r="F323" s="60">
        <v>161849</v>
      </c>
      <c r="G323" s="60">
        <v>17</v>
      </c>
      <c r="H323" s="1">
        <f t="shared" si="92"/>
        <v>161866</v>
      </c>
      <c r="I323" s="4">
        <f>H323/E323</f>
        <v>0.60447607915482549</v>
      </c>
      <c r="J323" s="58">
        <v>1</v>
      </c>
      <c r="K323">
        <v>2</v>
      </c>
      <c r="L323" s="8" t="s">
        <v>3528</v>
      </c>
      <c r="M323" s="59">
        <f>VLOOKUP($A323,小選挙区!$A$1:$F$1300,6,FALSE)</f>
        <v>161864</v>
      </c>
      <c r="N323" s="59">
        <f t="shared" si="93"/>
        <v>2</v>
      </c>
      <c r="O323" s="3">
        <f>VLOOKUP($A323,小選挙区!$A$1:$C$1300,3,FALSE)</f>
        <v>158212</v>
      </c>
      <c r="P323" s="1">
        <f t="shared" si="94"/>
        <v>3652</v>
      </c>
      <c r="Q323" s="4">
        <f t="shared" si="95"/>
        <v>2.2562150941531162E-2</v>
      </c>
    </row>
    <row r="324" spans="1:19">
      <c r="A324" s="36" t="s">
        <v>766</v>
      </c>
      <c r="B324" s="36" t="s">
        <v>765</v>
      </c>
      <c r="C324" s="61">
        <v>301512</v>
      </c>
      <c r="D324" s="61">
        <v>188</v>
      </c>
      <c r="E324" s="63">
        <f t="shared" si="91"/>
        <v>301700</v>
      </c>
      <c r="F324" s="60">
        <v>180002</v>
      </c>
      <c r="G324" s="60">
        <v>20</v>
      </c>
      <c r="H324" s="1">
        <f t="shared" si="92"/>
        <v>180022</v>
      </c>
      <c r="I324" s="4">
        <f t="shared" si="89"/>
        <v>0.59669207822340076</v>
      </c>
      <c r="J324" s="58">
        <v>1</v>
      </c>
      <c r="K324">
        <v>2</v>
      </c>
      <c r="L324" s="8" t="s">
        <v>3528</v>
      </c>
      <c r="M324" s="59">
        <f>VLOOKUP($A324,小選挙区!$A$1:$F$1300,6,FALSE)</f>
        <v>180012</v>
      </c>
      <c r="N324" s="59">
        <f t="shared" si="93"/>
        <v>10</v>
      </c>
      <c r="O324" s="3">
        <f>VLOOKUP($A324,小選挙区!$A$1:$C$1300,3,FALSE)</f>
        <v>175966</v>
      </c>
      <c r="P324" s="1">
        <f t="shared" si="94"/>
        <v>4046</v>
      </c>
      <c r="Q324" s="4">
        <f t="shared" si="95"/>
        <v>2.2476279359153833E-2</v>
      </c>
    </row>
    <row r="325" spans="1:19" s="19" customFormat="1">
      <c r="A325" s="37" t="s">
        <v>767</v>
      </c>
      <c r="B325" s="37" t="s">
        <v>174</v>
      </c>
      <c r="C325" s="62">
        <f t="shared" ref="C325:H325" si="96">SUM(C326:C328)</f>
        <v>0</v>
      </c>
      <c r="D325" s="62">
        <f t="shared" si="96"/>
        <v>0</v>
      </c>
      <c r="E325" s="64">
        <f t="shared" si="96"/>
        <v>901815</v>
      </c>
      <c r="F325" s="20">
        <f t="shared" si="96"/>
        <v>0</v>
      </c>
      <c r="G325" s="20">
        <f t="shared" si="96"/>
        <v>0</v>
      </c>
      <c r="H325" s="20">
        <f t="shared" si="96"/>
        <v>483909</v>
      </c>
      <c r="I325" s="12">
        <f t="shared" si="89"/>
        <v>0.53659453435571602</v>
      </c>
      <c r="J325" s="56">
        <f>SUM(J326:J328)</f>
        <v>3</v>
      </c>
      <c r="K325" s="19">
        <f>SUM(K326:K328)</f>
        <v>9</v>
      </c>
      <c r="L325" s="23"/>
      <c r="M325" s="20">
        <f>SUM(M326:M328)</f>
        <v>483904</v>
      </c>
      <c r="N325" s="20">
        <f>SUM(N326:N328)</f>
        <v>5</v>
      </c>
      <c r="O325" s="21">
        <f>SUM(O326:O328)</f>
        <v>476173</v>
      </c>
      <c r="P325" s="20">
        <f t="shared" si="94"/>
        <v>7731</v>
      </c>
      <c r="Q325" s="12">
        <f t="shared" si="95"/>
        <v>1.5976309350614996E-2</v>
      </c>
      <c r="S325" s="37"/>
    </row>
    <row r="326" spans="1:19">
      <c r="A326" s="36" t="s">
        <v>769</v>
      </c>
      <c r="B326" s="36" t="s">
        <v>768</v>
      </c>
      <c r="E326" s="63">
        <v>354691</v>
      </c>
      <c r="H326" s="1">
        <v>189007</v>
      </c>
      <c r="I326" s="4">
        <f t="shared" si="89"/>
        <v>0.53287791345142677</v>
      </c>
      <c r="J326" s="58">
        <v>1</v>
      </c>
      <c r="K326">
        <v>4</v>
      </c>
      <c r="L326" s="8" t="s">
        <v>3536</v>
      </c>
      <c r="M326" s="59">
        <f>VLOOKUP($A326,小選挙区!$A$1:$F$1300,6,FALSE)</f>
        <v>189008</v>
      </c>
      <c r="N326" s="59">
        <f t="shared" si="93"/>
        <v>-1</v>
      </c>
      <c r="O326" s="3">
        <f>VLOOKUP($A326,小選挙区!$A$1:$C$1300,3,FALSE)</f>
        <v>186273</v>
      </c>
      <c r="P326" s="1">
        <f t="shared" si="94"/>
        <v>2735</v>
      </c>
      <c r="Q326" s="4">
        <f t="shared" si="95"/>
        <v>1.4470286971980021E-2</v>
      </c>
    </row>
    <row r="327" spans="1:19">
      <c r="A327" s="36" t="s">
        <v>771</v>
      </c>
      <c r="B327" s="36" t="s">
        <v>770</v>
      </c>
      <c r="E327" s="63">
        <v>273071</v>
      </c>
      <c r="H327" s="1">
        <v>153676</v>
      </c>
      <c r="I327" s="4">
        <f>H327/E327</f>
        <v>0.56276938964591627</v>
      </c>
      <c r="J327" s="58">
        <v>1</v>
      </c>
      <c r="K327">
        <v>2</v>
      </c>
      <c r="L327" s="8" t="s">
        <v>3588</v>
      </c>
      <c r="M327" s="59">
        <f>VLOOKUP($A327,小選挙区!$A$1:$F$1300,6,FALSE)</f>
        <v>153672</v>
      </c>
      <c r="N327" s="59">
        <f t="shared" si="93"/>
        <v>4</v>
      </c>
      <c r="O327" s="3">
        <f>VLOOKUP($A327,小選挙区!$A$1:$C$1300,3,FALSE)</f>
        <v>151366</v>
      </c>
      <c r="P327" s="1">
        <f t="shared" si="94"/>
        <v>2306</v>
      </c>
      <c r="Q327" s="4">
        <f t="shared" si="95"/>
        <v>1.5005986777031599E-2</v>
      </c>
    </row>
    <row r="328" spans="1:19">
      <c r="A328" s="36" t="s">
        <v>773</v>
      </c>
      <c r="B328" s="36" t="s">
        <v>772</v>
      </c>
      <c r="E328" s="63">
        <v>274053</v>
      </c>
      <c r="H328" s="1">
        <v>141226</v>
      </c>
      <c r="I328" s="4">
        <f t="shared" si="89"/>
        <v>0.51532367826661263</v>
      </c>
      <c r="J328" s="58">
        <v>1</v>
      </c>
      <c r="K328">
        <v>3</v>
      </c>
      <c r="L328" s="8" t="s">
        <v>3604</v>
      </c>
      <c r="M328" s="59">
        <f>VLOOKUP($A328,小選挙区!$A$1:$F$1300,6,FALSE)</f>
        <v>141224</v>
      </c>
      <c r="N328" s="59">
        <f t="shared" si="93"/>
        <v>2</v>
      </c>
      <c r="O328" s="3">
        <f>VLOOKUP($A328,小選挙区!$A$1:$C$1300,3,FALSE)</f>
        <v>138534</v>
      </c>
      <c r="P328" s="1">
        <f t="shared" si="94"/>
        <v>2690</v>
      </c>
      <c r="Q328" s="4">
        <f t="shared" si="95"/>
        <v>1.9047753922845974E-2</v>
      </c>
    </row>
    <row r="329" spans="1:19" s="19" customFormat="1">
      <c r="A329" s="37" t="s">
        <v>774</v>
      </c>
      <c r="B329" s="37" t="s">
        <v>177</v>
      </c>
      <c r="C329" s="62">
        <f t="shared" ref="C329:H329" si="97">SUM(C330:C333)</f>
        <v>1338311</v>
      </c>
      <c r="D329" s="62">
        <f t="shared" si="97"/>
        <v>1145</v>
      </c>
      <c r="E329" s="64">
        <f t="shared" si="97"/>
        <v>1339456</v>
      </c>
      <c r="F329" s="20">
        <f t="shared" si="97"/>
        <v>772846</v>
      </c>
      <c r="G329" s="20">
        <f t="shared" si="97"/>
        <v>116</v>
      </c>
      <c r="H329" s="20">
        <f t="shared" si="97"/>
        <v>772962</v>
      </c>
      <c r="I329" s="12">
        <f t="shared" si="89"/>
        <v>0.57707158727125041</v>
      </c>
      <c r="J329" s="56">
        <f>SUM(J330:J333)</f>
        <v>4</v>
      </c>
      <c r="K329" s="19">
        <f>SUM(K330:K333)</f>
        <v>10</v>
      </c>
      <c r="L329" s="23"/>
      <c r="M329" s="20">
        <f>SUM(M330:M333)</f>
        <v>772929</v>
      </c>
      <c r="N329" s="20">
        <f>SUM(N330:N333)</f>
        <v>33</v>
      </c>
      <c r="O329" s="21">
        <f>SUM(O330:O333)</f>
        <v>760639</v>
      </c>
      <c r="P329" s="20">
        <f t="shared" si="94"/>
        <v>12290</v>
      </c>
      <c r="Q329" s="12">
        <f t="shared" si="95"/>
        <v>1.590055490219671E-2</v>
      </c>
      <c r="S329" s="37"/>
    </row>
    <row r="330" spans="1:19">
      <c r="A330" s="36" t="s">
        <v>776</v>
      </c>
      <c r="B330" s="36" t="s">
        <v>775</v>
      </c>
      <c r="C330" s="61">
        <v>357860</v>
      </c>
      <c r="D330" s="61">
        <v>210</v>
      </c>
      <c r="E330" s="63">
        <f>C330+D330</f>
        <v>358070</v>
      </c>
      <c r="F330" s="60">
        <v>193678</v>
      </c>
      <c r="G330" s="60">
        <v>42</v>
      </c>
      <c r="H330" s="1">
        <f>F330+G330</f>
        <v>193720</v>
      </c>
      <c r="I330" s="4">
        <f t="shared" si="89"/>
        <v>0.54101153405758651</v>
      </c>
      <c r="J330" s="58">
        <v>1</v>
      </c>
      <c r="K330">
        <v>2</v>
      </c>
      <c r="L330" s="8" t="s">
        <v>3528</v>
      </c>
      <c r="M330" s="59">
        <f>VLOOKUP($A330,小選挙区!$A$1:$F$1300,6,FALSE)</f>
        <v>193711</v>
      </c>
      <c r="N330" s="59">
        <f t="shared" si="93"/>
        <v>9</v>
      </c>
      <c r="O330" s="3">
        <f>VLOOKUP($A330,小選挙区!$A$1:$C$1300,3,FALSE)</f>
        <v>190483</v>
      </c>
      <c r="P330" s="1">
        <f t="shared" si="94"/>
        <v>3228</v>
      </c>
      <c r="Q330" s="4">
        <f t="shared" si="95"/>
        <v>1.6663999463117737E-2</v>
      </c>
    </row>
    <row r="331" spans="1:19">
      <c r="A331" s="36" t="s">
        <v>778</v>
      </c>
      <c r="B331" s="36" t="s">
        <v>777</v>
      </c>
      <c r="C331" s="61">
        <v>336832</v>
      </c>
      <c r="D331" s="61">
        <v>354</v>
      </c>
      <c r="E331" s="63">
        <f>C331+D331</f>
        <v>337186</v>
      </c>
      <c r="F331" s="60">
        <v>197520</v>
      </c>
      <c r="G331" s="60">
        <v>18</v>
      </c>
      <c r="H331" s="1">
        <f>F331+G331</f>
        <v>197538</v>
      </c>
      <c r="I331" s="4">
        <f t="shared" ref="I331:I338" si="98">H331/E331</f>
        <v>0.58584282858718928</v>
      </c>
      <c r="J331" s="58">
        <v>1</v>
      </c>
      <c r="K331">
        <v>3</v>
      </c>
      <c r="L331" s="8" t="s">
        <v>3541</v>
      </c>
      <c r="M331" s="59">
        <f>VLOOKUP($A331,小選挙区!$A$1:$F$1300,6,FALSE)</f>
        <v>197521</v>
      </c>
      <c r="N331" s="59">
        <f t="shared" si="93"/>
        <v>17</v>
      </c>
      <c r="O331" s="3">
        <f>VLOOKUP($A331,小選挙区!$A$1:$C$1300,3,FALSE)</f>
        <v>194167</v>
      </c>
      <c r="P331" s="1">
        <f t="shared" si="94"/>
        <v>3354</v>
      </c>
      <c r="Q331" s="4">
        <f t="shared" si="95"/>
        <v>1.698047296236856E-2</v>
      </c>
    </row>
    <row r="332" spans="1:19">
      <c r="A332" s="36" t="s">
        <v>780</v>
      </c>
      <c r="B332" s="36" t="s">
        <v>779</v>
      </c>
      <c r="C332" s="61">
        <v>318226</v>
      </c>
      <c r="D332" s="61">
        <v>304</v>
      </c>
      <c r="E332" s="63">
        <f>C332+D332</f>
        <v>318530</v>
      </c>
      <c r="F332" s="60">
        <v>195505</v>
      </c>
      <c r="G332" s="60">
        <v>38</v>
      </c>
      <c r="H332" s="1">
        <f>F332+G332</f>
        <v>195543</v>
      </c>
      <c r="I332" s="4">
        <f t="shared" si="98"/>
        <v>0.61389194110444856</v>
      </c>
      <c r="J332" s="58">
        <v>1</v>
      </c>
      <c r="K332">
        <v>2</v>
      </c>
      <c r="L332" s="8" t="s">
        <v>3528</v>
      </c>
      <c r="M332" s="59">
        <f>VLOOKUP($A332,小選挙区!$A$1:$F$1300,6,FALSE)</f>
        <v>195536</v>
      </c>
      <c r="N332" s="59">
        <f t="shared" si="93"/>
        <v>7</v>
      </c>
      <c r="O332" s="3">
        <f>VLOOKUP($A332,小選挙区!$A$1:$C$1300,3,FALSE)</f>
        <v>193163</v>
      </c>
      <c r="P332" s="1">
        <f t="shared" si="94"/>
        <v>2373</v>
      </c>
      <c r="Q332" s="4">
        <f t="shared" si="95"/>
        <v>1.2135872678176909E-2</v>
      </c>
    </row>
    <row r="333" spans="1:19">
      <c r="A333" s="36" t="s">
        <v>782</v>
      </c>
      <c r="B333" s="36" t="s">
        <v>781</v>
      </c>
      <c r="C333" s="61">
        <v>325393</v>
      </c>
      <c r="D333" s="61">
        <v>277</v>
      </c>
      <c r="E333" s="63">
        <f>C333+D333</f>
        <v>325670</v>
      </c>
      <c r="F333" s="60">
        <v>186143</v>
      </c>
      <c r="G333" s="60">
        <v>18</v>
      </c>
      <c r="H333" s="1">
        <f>F333+G333</f>
        <v>186161</v>
      </c>
      <c r="I333" s="4">
        <f t="shared" si="98"/>
        <v>0.57162465072005408</v>
      </c>
      <c r="J333" s="58">
        <v>1</v>
      </c>
      <c r="K333">
        <v>3</v>
      </c>
      <c r="L333" s="8" t="s">
        <v>3568</v>
      </c>
      <c r="M333" s="59">
        <f>VLOOKUP($A333,小選挙区!$A$1:$F$1300,6,FALSE)</f>
        <v>186161</v>
      </c>
      <c r="N333" s="59">
        <f t="shared" si="93"/>
        <v>0</v>
      </c>
      <c r="O333" s="3">
        <f>VLOOKUP($A333,小選挙区!$A$1:$C$1300,3,FALSE)</f>
        <v>182826</v>
      </c>
      <c r="P333" s="1">
        <f t="shared" si="94"/>
        <v>3335</v>
      </c>
      <c r="Q333" s="4">
        <f t="shared" si="95"/>
        <v>1.7914600802531142E-2</v>
      </c>
    </row>
    <row r="334" spans="1:19" s="19" customFormat="1">
      <c r="A334" s="37" t="s">
        <v>783</v>
      </c>
      <c r="B334" s="37" t="s">
        <v>180</v>
      </c>
      <c r="C334" s="62">
        <f t="shared" ref="C334:H334" si="99">SUM(C335:C338)</f>
        <v>0</v>
      </c>
      <c r="D334" s="62">
        <f t="shared" si="99"/>
        <v>0</v>
      </c>
      <c r="E334" s="64">
        <f t="shared" si="99"/>
        <v>1175150</v>
      </c>
      <c r="F334" s="20">
        <f t="shared" si="99"/>
        <v>0</v>
      </c>
      <c r="G334" s="20">
        <f t="shared" si="99"/>
        <v>0</v>
      </c>
      <c r="H334" s="20">
        <f t="shared" si="99"/>
        <v>645145</v>
      </c>
      <c r="I334" s="12">
        <f t="shared" si="98"/>
        <v>0.54898949070331449</v>
      </c>
      <c r="J334" s="56">
        <f>SUM(J335:J338)</f>
        <v>4</v>
      </c>
      <c r="K334" s="19">
        <f>SUM(K335:K338)</f>
        <v>11</v>
      </c>
      <c r="L334" s="23"/>
      <c r="M334" s="20">
        <f>SUM(M335:M338)</f>
        <v>645126</v>
      </c>
      <c r="N334" s="20">
        <f>SUM(N335:N338)</f>
        <v>19</v>
      </c>
      <c r="O334" s="21">
        <f>SUM(O335:O338)</f>
        <v>631342</v>
      </c>
      <c r="P334" s="20">
        <f t="shared" si="94"/>
        <v>13784</v>
      </c>
      <c r="Q334" s="12">
        <f t="shared" si="95"/>
        <v>2.1366368740370099E-2</v>
      </c>
      <c r="S334" s="37"/>
    </row>
    <row r="335" spans="1:19">
      <c r="A335" s="36" t="s">
        <v>785</v>
      </c>
      <c r="B335" s="36" t="s">
        <v>784</v>
      </c>
      <c r="E335" s="63">
        <v>267939</v>
      </c>
      <c r="H335" s="1">
        <v>149746</v>
      </c>
      <c r="I335" s="4">
        <f t="shared" si="98"/>
        <v>0.55888093931827765</v>
      </c>
      <c r="J335" s="58">
        <v>1</v>
      </c>
      <c r="K335">
        <v>3</v>
      </c>
      <c r="L335" s="8" t="s">
        <v>3541</v>
      </c>
      <c r="M335" s="59">
        <f>VLOOKUP($A335,小選挙区!$A$1:$F$1300,6,FALSE)</f>
        <v>149742</v>
      </c>
      <c r="N335" s="59">
        <f t="shared" si="93"/>
        <v>4</v>
      </c>
      <c r="O335" s="3">
        <f>VLOOKUP($A335,小選挙区!$A$1:$C$1300,3,FALSE)</f>
        <v>145878</v>
      </c>
      <c r="P335" s="1">
        <f t="shared" si="94"/>
        <v>3864</v>
      </c>
      <c r="Q335" s="4">
        <f t="shared" si="95"/>
        <v>2.5804383539688263E-2</v>
      </c>
    </row>
    <row r="336" spans="1:19">
      <c r="A336" s="36" t="s">
        <v>787</v>
      </c>
      <c r="B336" s="36" t="s">
        <v>786</v>
      </c>
      <c r="E336" s="63">
        <v>294848</v>
      </c>
      <c r="H336" s="1">
        <v>161629</v>
      </c>
      <c r="I336" s="4">
        <f t="shared" si="98"/>
        <v>0.54817736596483613</v>
      </c>
      <c r="J336" s="58">
        <v>1</v>
      </c>
      <c r="K336">
        <v>4</v>
      </c>
      <c r="L336" s="8" t="s">
        <v>3605</v>
      </c>
      <c r="M336" s="59">
        <f>VLOOKUP($A336,小選挙区!$A$1:$F$1300,6,FALSE)</f>
        <v>161623</v>
      </c>
      <c r="N336" s="59">
        <f t="shared" si="93"/>
        <v>6</v>
      </c>
      <c r="O336" s="3">
        <f>VLOOKUP($A336,小選挙区!$A$1:$C$1300,3,FALSE)</f>
        <v>157556</v>
      </c>
      <c r="P336" s="1">
        <f t="shared" si="94"/>
        <v>4067</v>
      </c>
      <c r="Q336" s="4">
        <f t="shared" si="95"/>
        <v>2.5163497769500626E-2</v>
      </c>
    </row>
    <row r="337" spans="1:19">
      <c r="A337" s="36" t="s">
        <v>789</v>
      </c>
      <c r="B337" s="36" t="s">
        <v>788</v>
      </c>
      <c r="E337" s="63">
        <v>316908</v>
      </c>
      <c r="H337" s="1">
        <v>171117</v>
      </c>
      <c r="I337" s="4">
        <f t="shared" si="98"/>
        <v>0.53995796887424741</v>
      </c>
      <c r="J337" s="58">
        <v>1</v>
      </c>
      <c r="K337">
        <v>2</v>
      </c>
      <c r="L337" s="8" t="s">
        <v>3528</v>
      </c>
      <c r="M337" s="59">
        <f>VLOOKUP($A337,小選挙区!$A$1:$F$1300,6,FALSE)</f>
        <v>171111</v>
      </c>
      <c r="N337" s="59">
        <f t="shared" si="93"/>
        <v>6</v>
      </c>
      <c r="O337" s="3">
        <f>VLOOKUP($A337,小選挙区!$A$1:$C$1300,3,FALSE)</f>
        <v>168206</v>
      </c>
      <c r="P337" s="1">
        <f t="shared" si="94"/>
        <v>2905</v>
      </c>
      <c r="Q337" s="4">
        <f t="shared" si="95"/>
        <v>1.6977283751482955E-2</v>
      </c>
    </row>
    <row r="338" spans="1:19" s="40" customFormat="1">
      <c r="A338" s="81" t="s">
        <v>791</v>
      </c>
      <c r="B338" s="81" t="s">
        <v>790</v>
      </c>
      <c r="C338" s="61"/>
      <c r="D338" s="61"/>
      <c r="E338" s="63">
        <v>295455</v>
      </c>
      <c r="F338" s="60"/>
      <c r="G338" s="60"/>
      <c r="H338" s="60">
        <v>162653</v>
      </c>
      <c r="I338" s="5">
        <f t="shared" si="98"/>
        <v>0.55051699920461661</v>
      </c>
      <c r="J338" s="82">
        <v>1</v>
      </c>
      <c r="K338" s="40">
        <v>2</v>
      </c>
      <c r="L338" s="8" t="s">
        <v>3528</v>
      </c>
      <c r="M338" s="59">
        <f>VLOOKUP($A338,小選挙区!$A$1:$F$1300,6,FALSE)</f>
        <v>162650</v>
      </c>
      <c r="N338" s="59">
        <f t="shared" si="93"/>
        <v>3</v>
      </c>
      <c r="O338" s="67">
        <f>VLOOKUP($A338,小選挙区!$A$1:$C$1300,3,FALSE)</f>
        <v>159702</v>
      </c>
      <c r="P338" s="60">
        <f t="shared" si="94"/>
        <v>2948</v>
      </c>
      <c r="Q338" s="5">
        <f t="shared" si="95"/>
        <v>1.8124807869658775E-2</v>
      </c>
      <c r="S338" s="81"/>
    </row>
    <row r="339" spans="1:19" s="24" customFormat="1">
      <c r="A339" s="83"/>
      <c r="B339" s="83"/>
      <c r="C339" s="84"/>
      <c r="D339" s="84"/>
      <c r="E339" s="85"/>
      <c r="F339" s="25"/>
      <c r="G339" s="25"/>
      <c r="H339" s="25"/>
      <c r="I339" s="28"/>
      <c r="J339" s="86"/>
      <c r="L339" s="30"/>
      <c r="M339" s="25"/>
      <c r="N339" s="25"/>
      <c r="O339" s="87"/>
      <c r="Q339" s="28"/>
      <c r="S339" s="8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7"/>
  <sheetViews>
    <sheetView zoomScale="110" zoomScaleNormal="110" workbookViewId="0">
      <pane xSplit="2" ySplit="3" topLeftCell="C172" activePane="bottomRight" state="frozen"/>
      <selection pane="topRight" activeCell="C1" sqref="C1"/>
      <selection pane="bottomLeft" activeCell="A4" sqref="A4"/>
      <selection pane="bottomRight" activeCell="F179" sqref="F179"/>
    </sheetView>
  </sheetViews>
  <sheetFormatPr defaultRowHeight="13.5"/>
  <cols>
    <col min="1" max="1" width="8.625" customWidth="1"/>
    <col min="2" max="2" width="12.75" customWidth="1"/>
    <col min="3" max="3" width="12.125" customWidth="1"/>
    <col min="4" max="4" width="11" style="1" customWidth="1"/>
    <col min="5" max="5" width="9.5" style="1" customWidth="1"/>
    <col min="6" max="6" width="9.875" style="1" customWidth="1"/>
    <col min="7" max="7" width="11.25" customWidth="1"/>
    <col min="8" max="8" width="9.25" style="3" customWidth="1"/>
    <col min="9" max="9" width="14.625" style="41" customWidth="1"/>
    <col min="10" max="10" width="16.5" style="41" customWidth="1"/>
    <col min="11" max="11" width="16.75" customWidth="1"/>
    <col min="12" max="12" width="15.75" customWidth="1"/>
    <col min="13" max="13" width="9" style="41"/>
  </cols>
  <sheetData>
    <row r="1" spans="1:13">
      <c r="C1" t="s">
        <v>3513</v>
      </c>
      <c r="D1" s="1" t="s">
        <v>3514</v>
      </c>
      <c r="E1" s="1" t="s">
        <v>1</v>
      </c>
      <c r="F1" s="1" t="s">
        <v>3519</v>
      </c>
      <c r="G1" t="s">
        <v>792</v>
      </c>
      <c r="H1" s="3" t="s">
        <v>5</v>
      </c>
      <c r="I1" s="41" t="s">
        <v>3521</v>
      </c>
      <c r="J1" s="47">
        <v>43030</v>
      </c>
      <c r="K1" s="46">
        <v>41987</v>
      </c>
      <c r="L1" s="46">
        <v>41259</v>
      </c>
    </row>
    <row r="2" spans="1:13">
      <c r="A2" t="s">
        <v>793</v>
      </c>
      <c r="C2" t="s">
        <v>794</v>
      </c>
      <c r="G2" t="s">
        <v>795</v>
      </c>
      <c r="H2" s="3" t="s">
        <v>796</v>
      </c>
      <c r="I2" s="41" t="s">
        <v>797</v>
      </c>
      <c r="J2" s="41" t="s">
        <v>2369</v>
      </c>
      <c r="K2" t="s">
        <v>2354</v>
      </c>
      <c r="L2" t="s">
        <v>2353</v>
      </c>
    </row>
    <row r="3" spans="1:13">
      <c r="A3" t="s">
        <v>798</v>
      </c>
      <c r="B3" t="s">
        <v>799</v>
      </c>
      <c r="C3" s="1">
        <f>C4+C49+C61+C73+C97+C107+C118+C134+C161+C179+C199+C259+C312+C434+C504+C527+C539+C553+C560+C569+C587+C609+C641+C698+C713+C729+C756+C843+C894+C908+C922+C929+C938+C959+C991+C1005+C1015+C1026+C1043+C1053+C1100+C1107+C1125+C1140+C1153+C1166+C1181</f>
        <v>57457032.942000009</v>
      </c>
      <c r="D3" s="1">
        <f>D4+D49+D61+D73+D97+D107+D118+D134+D161+D179+D199+D259+D312+D434+D504+D527+D539+D553+D560+D569+D587+D609+D641+D698+D713+D729+D756+D843+D894+D908+D922+D929+D938+D959+D991+D1005+D1015+D1026+D1043+D1053+D1100+D1107+D1125+D1140+D1153+D1166+D1181</f>
        <v>105320517</v>
      </c>
      <c r="E3" s="1">
        <f>E4+E49+E61+E73+E97+E107+E118+E134+E161+E179+E199+E259+E312+E434+E504+E527+E539+E553+E560+E569+E587+E609+E641+E698+E713+E729+E756+E843+E894+E908+E922+E929+E938+E959+E991+E1005+E1015+E1026+E1043+E1053+E1100+E1107+E1125+E1140+E1153+E1166+E1181</f>
        <v>58901610</v>
      </c>
      <c r="F3" s="1">
        <f>F4+F49+F61+F73+F97+F107+F118+F134+F161+F179+F199+F259+F312+F434+F504+F527+F539+F553+F560+F569+F587+F609+F641+F698+F713+F729+F756+F843+F894+F908+F922+F929+F938+F959+F991+F1005+F1015+F1026+F1043+F1053+F1100+F1107+F1125+F1140+F1153+F1166+F1181</f>
        <v>57402967</v>
      </c>
      <c r="G3" s="3">
        <f>D3-E3</f>
        <v>46418907</v>
      </c>
      <c r="H3" s="3">
        <f>E3-C3</f>
        <v>1444577.0579999909</v>
      </c>
    </row>
    <row r="4" spans="1:13" s="19" customFormat="1">
      <c r="A4" s="19" t="s">
        <v>800</v>
      </c>
      <c r="B4" s="19" t="s">
        <v>24</v>
      </c>
      <c r="C4" s="20">
        <f>C5+C9+C13+C17+C20+C25+C29+C33+C36+C39+C42+C45</f>
        <v>2583135</v>
      </c>
      <c r="D4" s="20">
        <f>D5+D9+D13+D17+D20+D25+D29+D33+D36+D39+D42+D45</f>
        <v>4484166</v>
      </c>
      <c r="E4" s="20">
        <f>E5+E9+E13+E17+E20+E25+E29+E33+E36+E39+E42+E45</f>
        <v>2636308</v>
      </c>
      <c r="F4" s="20">
        <f>F5+F9+F13+F17+F20+F25+F29+F33+F36+F39+F42+F45</f>
        <v>2636204</v>
      </c>
      <c r="G4" s="20">
        <f>D4-E4</f>
        <v>1847858</v>
      </c>
      <c r="H4" s="21">
        <f>E4-C4</f>
        <v>53173</v>
      </c>
      <c r="I4" s="44">
        <f>H4/E4</f>
        <v>2.0169494611403525E-2</v>
      </c>
      <c r="J4" s="42"/>
      <c r="M4" s="42"/>
    </row>
    <row r="5" spans="1:13" s="19" customFormat="1">
      <c r="A5" s="19" t="s">
        <v>801</v>
      </c>
      <c r="B5" s="19" t="s">
        <v>802</v>
      </c>
      <c r="C5" s="20">
        <f>SUM(C6:C8)</f>
        <v>260923</v>
      </c>
      <c r="D5" s="20">
        <f>VLOOKUP($A5,小選挙区集計!$A$1:$H$400,5,FALSE)</f>
        <v>450946</v>
      </c>
      <c r="E5" s="20">
        <f>VLOOKUP($A5,小選挙区集計!$A$1:$H$400,8,FALSE)</f>
        <v>266624</v>
      </c>
      <c r="F5" s="20">
        <v>266604</v>
      </c>
      <c r="G5" s="20">
        <f>D5-E5</f>
        <v>184322</v>
      </c>
      <c r="H5" s="21">
        <f>E5-C5</f>
        <v>5701</v>
      </c>
      <c r="I5" s="44">
        <f>H5/E5</f>
        <v>2.1382171147383583E-2</v>
      </c>
      <c r="J5" s="42"/>
      <c r="M5" s="42"/>
    </row>
    <row r="6" spans="1:13">
      <c r="A6" s="7" t="s">
        <v>2901</v>
      </c>
      <c r="B6" t="s">
        <v>2617</v>
      </c>
      <c r="C6" s="1">
        <v>35652</v>
      </c>
      <c r="G6" t="s">
        <v>2903</v>
      </c>
      <c r="H6" s="3">
        <v>0</v>
      </c>
      <c r="I6" s="41" t="s">
        <v>2904</v>
      </c>
    </row>
    <row r="7" spans="1:13">
      <c r="A7" t="s">
        <v>805</v>
      </c>
      <c r="B7" t="s">
        <v>806</v>
      </c>
      <c r="C7" s="1">
        <v>118286</v>
      </c>
      <c r="G7" t="s">
        <v>811</v>
      </c>
      <c r="H7" s="3">
        <v>1</v>
      </c>
      <c r="I7" s="41" t="s">
        <v>2905</v>
      </c>
      <c r="J7" s="41" t="s">
        <v>16</v>
      </c>
      <c r="K7" t="s">
        <v>2272</v>
      </c>
    </row>
    <row r="8" spans="1:13">
      <c r="A8" t="s">
        <v>2902</v>
      </c>
      <c r="B8" t="s">
        <v>803</v>
      </c>
      <c r="C8" s="1">
        <v>106985</v>
      </c>
      <c r="G8" t="s">
        <v>811</v>
      </c>
      <c r="H8" s="3">
        <v>2</v>
      </c>
      <c r="I8" s="41" t="s">
        <v>2906</v>
      </c>
      <c r="J8" s="41" t="s">
        <v>12</v>
      </c>
      <c r="K8" t="s">
        <v>12</v>
      </c>
    </row>
    <row r="9" spans="1:13" s="19" customFormat="1">
      <c r="A9" s="19" t="s">
        <v>808</v>
      </c>
      <c r="B9" s="19" t="s">
        <v>809</v>
      </c>
      <c r="C9" s="20">
        <f>SUM(C10:C12)</f>
        <v>236628</v>
      </c>
      <c r="D9" s="20">
        <f>VLOOKUP($A9,小選挙区集計!$A$1:$H$400,5,FALSE)</f>
        <v>460828</v>
      </c>
      <c r="E9" s="20">
        <f>VLOOKUP($A9,小選挙区集計!$A$1:$H$400,8,FALSE)</f>
        <v>242400</v>
      </c>
      <c r="F9" s="20">
        <v>242391</v>
      </c>
      <c r="G9" s="20">
        <f>D9-E9</f>
        <v>218428</v>
      </c>
      <c r="H9" s="21">
        <f>E9-C9</f>
        <v>5772</v>
      </c>
      <c r="I9" s="44">
        <f>H9/E9</f>
        <v>2.3811881188118812E-2</v>
      </c>
      <c r="J9" s="42"/>
      <c r="M9" s="42"/>
    </row>
    <row r="10" spans="1:13">
      <c r="A10" s="7" t="s">
        <v>2907</v>
      </c>
      <c r="B10" t="s">
        <v>2618</v>
      </c>
      <c r="C10" s="59">
        <v>89745</v>
      </c>
      <c r="G10" s="7" t="s">
        <v>2903</v>
      </c>
      <c r="H10" s="9">
        <v>0</v>
      </c>
      <c r="I10" s="41" t="s">
        <v>2906</v>
      </c>
    </row>
    <row r="11" spans="1:13">
      <c r="A11" t="s">
        <v>812</v>
      </c>
      <c r="B11" t="s">
        <v>810</v>
      </c>
      <c r="C11" s="1">
        <v>105807</v>
      </c>
      <c r="G11" t="s">
        <v>811</v>
      </c>
      <c r="H11" s="3">
        <v>5</v>
      </c>
      <c r="I11" s="41" t="s">
        <v>2905</v>
      </c>
      <c r="J11" s="41" t="s">
        <v>15</v>
      </c>
      <c r="K11" t="s">
        <v>14</v>
      </c>
    </row>
    <row r="12" spans="1:13">
      <c r="A12" t="s">
        <v>2908</v>
      </c>
      <c r="B12" t="s">
        <v>2619</v>
      </c>
      <c r="C12" s="1">
        <v>41076</v>
      </c>
      <c r="G12" t="s">
        <v>2903</v>
      </c>
      <c r="H12" s="3">
        <v>0</v>
      </c>
      <c r="I12" s="41" t="s">
        <v>2904</v>
      </c>
      <c r="J12" s="41" t="s">
        <v>2750</v>
      </c>
    </row>
    <row r="13" spans="1:13" s="19" customFormat="1">
      <c r="A13" s="19" t="s">
        <v>815</v>
      </c>
      <c r="B13" s="19" t="s">
        <v>816</v>
      </c>
      <c r="C13" s="20">
        <f>SUM(C14:C16)</f>
        <v>261792</v>
      </c>
      <c r="D13" s="20">
        <f>VLOOKUP($A13,小選挙区集計!$A$1:$H$400,5,FALSE)</f>
        <v>474944</v>
      </c>
      <c r="E13" s="20">
        <f>VLOOKUP($A13,小選挙区集計!$A$1:$H$400,8,FALSE)</f>
        <v>267087</v>
      </c>
      <c r="F13" s="20">
        <v>267075</v>
      </c>
      <c r="G13" s="20">
        <f>D13-E13</f>
        <v>207857</v>
      </c>
      <c r="H13" s="21">
        <f>E13-C13</f>
        <v>5295</v>
      </c>
      <c r="I13" s="44">
        <f>H13/E13</f>
        <v>1.9825000842422131E-2</v>
      </c>
      <c r="J13" s="42"/>
      <c r="M13" s="42"/>
    </row>
    <row r="14" spans="1:13">
      <c r="A14" t="s">
        <v>817</v>
      </c>
      <c r="B14" s="7" t="s">
        <v>819</v>
      </c>
      <c r="C14" s="59">
        <v>116917</v>
      </c>
      <c r="D14" s="59"/>
      <c r="E14" s="59"/>
      <c r="F14" s="59"/>
      <c r="G14" s="7" t="s">
        <v>804</v>
      </c>
      <c r="H14" s="9">
        <v>2</v>
      </c>
      <c r="I14" s="45" t="s">
        <v>2906</v>
      </c>
      <c r="J14" s="45" t="s">
        <v>12</v>
      </c>
      <c r="K14" s="7" t="s">
        <v>12</v>
      </c>
    </row>
    <row r="15" spans="1:13">
      <c r="A15" t="s">
        <v>2909</v>
      </c>
      <c r="B15" s="7" t="s">
        <v>2620</v>
      </c>
      <c r="C15" s="59">
        <v>112535</v>
      </c>
      <c r="D15" s="59"/>
      <c r="E15" s="59"/>
      <c r="F15" s="59"/>
      <c r="G15" s="7" t="s">
        <v>2903</v>
      </c>
      <c r="H15" s="9">
        <v>0</v>
      </c>
      <c r="I15" s="45" t="s">
        <v>2905</v>
      </c>
      <c r="J15" s="45" t="s">
        <v>2751</v>
      </c>
      <c r="K15" s="7"/>
    </row>
    <row r="16" spans="1:13">
      <c r="A16" t="s">
        <v>814</v>
      </c>
      <c r="B16" t="s">
        <v>813</v>
      </c>
      <c r="C16" s="1">
        <v>32340</v>
      </c>
      <c r="G16" t="s">
        <v>807</v>
      </c>
      <c r="H16" s="3">
        <v>0</v>
      </c>
      <c r="I16" s="41" t="s">
        <v>2904</v>
      </c>
      <c r="J16" s="41" t="s">
        <v>2621</v>
      </c>
      <c r="K16" t="s">
        <v>2328</v>
      </c>
    </row>
    <row r="17" spans="1:13" s="19" customFormat="1">
      <c r="A17" s="19" t="s">
        <v>820</v>
      </c>
      <c r="B17" s="19" t="s">
        <v>821</v>
      </c>
      <c r="C17" s="20">
        <f>SUM(C18:C19)</f>
        <v>217956</v>
      </c>
      <c r="D17" s="20">
        <f>VLOOKUP($A17,小選挙区集計!$A$1:$H$400,5,FALSE)</f>
        <v>363778</v>
      </c>
      <c r="E17" s="20">
        <f>VLOOKUP($A17,小選挙区集計!$A$1:$H$400,8,FALSE)</f>
        <v>222399</v>
      </c>
      <c r="F17" s="20">
        <v>222393</v>
      </c>
      <c r="G17" s="20">
        <f>D17-E17</f>
        <v>141379</v>
      </c>
      <c r="H17" s="21">
        <f>E17-C17</f>
        <v>4443</v>
      </c>
      <c r="I17" s="44">
        <f>H17/E17</f>
        <v>1.9977607812984771E-2</v>
      </c>
      <c r="J17" s="42"/>
      <c r="M17" s="42"/>
    </row>
    <row r="18" spans="1:13">
      <c r="A18" s="7" t="s">
        <v>2910</v>
      </c>
      <c r="B18" s="7" t="s">
        <v>2622</v>
      </c>
      <c r="C18" s="59">
        <v>108630</v>
      </c>
      <c r="D18" s="59"/>
      <c r="E18" s="59"/>
      <c r="F18" s="59"/>
      <c r="G18" s="7" t="s">
        <v>2903</v>
      </c>
      <c r="H18" s="9">
        <v>0</v>
      </c>
      <c r="I18" s="45" t="s">
        <v>2905</v>
      </c>
      <c r="J18" s="45"/>
      <c r="K18" s="7"/>
    </row>
    <row r="19" spans="1:13">
      <c r="A19" s="7" t="s">
        <v>822</v>
      </c>
      <c r="B19" s="7" t="s">
        <v>823</v>
      </c>
      <c r="C19" s="59">
        <v>109326</v>
      </c>
      <c r="D19" s="59"/>
      <c r="E19" s="59"/>
      <c r="F19" s="59"/>
      <c r="G19" s="7" t="s">
        <v>811</v>
      </c>
      <c r="H19" s="9">
        <v>3</v>
      </c>
      <c r="I19" s="45" t="s">
        <v>2906</v>
      </c>
      <c r="J19" s="45" t="s">
        <v>12</v>
      </c>
      <c r="K19" s="7" t="s">
        <v>12</v>
      </c>
    </row>
    <row r="20" spans="1:13" s="19" customFormat="1">
      <c r="A20" s="19" t="s">
        <v>824</v>
      </c>
      <c r="B20" s="19" t="s">
        <v>825</v>
      </c>
      <c r="C20" s="20">
        <f>SUM(C21:C24)</f>
        <v>276594</v>
      </c>
      <c r="D20" s="20">
        <f>VLOOKUP($A20,小選挙区集計!$A$1:$H$400,5,FALSE)</f>
        <v>467864</v>
      </c>
      <c r="E20" s="20">
        <f>VLOOKUP($A20,小選挙区集計!$A$1:$H$400,8,FALSE)</f>
        <v>281726</v>
      </c>
      <c r="F20" s="20">
        <v>281718</v>
      </c>
      <c r="G20" s="20">
        <f>D20-E20</f>
        <v>186138</v>
      </c>
      <c r="H20" s="21">
        <f>E20-C20</f>
        <v>5132</v>
      </c>
      <c r="I20" s="44">
        <f>H20/E20</f>
        <v>1.8216281067420119E-2</v>
      </c>
      <c r="J20" s="42"/>
      <c r="M20" s="42"/>
    </row>
    <row r="21" spans="1:13">
      <c r="A21" s="7" t="s">
        <v>2911</v>
      </c>
      <c r="B21" s="7" t="s">
        <v>2624</v>
      </c>
      <c r="C21" s="59">
        <v>8520</v>
      </c>
      <c r="D21" s="59"/>
      <c r="E21" s="59"/>
      <c r="F21" s="59"/>
      <c r="G21" s="7" t="s">
        <v>2903</v>
      </c>
      <c r="H21" s="9">
        <v>0</v>
      </c>
      <c r="I21" s="45" t="s">
        <v>2917</v>
      </c>
      <c r="J21" s="45"/>
    </row>
    <row r="22" spans="1:13">
      <c r="A22" s="7" t="s">
        <v>828</v>
      </c>
      <c r="B22" s="7" t="s">
        <v>829</v>
      </c>
      <c r="C22" s="59">
        <v>139950</v>
      </c>
      <c r="D22" s="59"/>
      <c r="E22" s="59"/>
      <c r="F22" s="59"/>
      <c r="G22" s="7" t="s">
        <v>811</v>
      </c>
      <c r="H22" s="9">
        <v>2</v>
      </c>
      <c r="I22" s="45" t="s">
        <v>2906</v>
      </c>
      <c r="J22" s="45" t="s">
        <v>12</v>
      </c>
      <c r="K22" t="s">
        <v>2273</v>
      </c>
    </row>
    <row r="23" spans="1:13">
      <c r="A23" s="7" t="s">
        <v>2912</v>
      </c>
      <c r="B23" s="7" t="s">
        <v>2623</v>
      </c>
      <c r="C23" s="59">
        <v>16758</v>
      </c>
      <c r="D23" s="59"/>
      <c r="E23" s="59"/>
      <c r="F23" s="59"/>
      <c r="G23" s="7" t="s">
        <v>2903</v>
      </c>
      <c r="H23" s="9">
        <v>0</v>
      </c>
      <c r="I23" s="45" t="s">
        <v>2918</v>
      </c>
      <c r="J23" s="45"/>
    </row>
    <row r="24" spans="1:13">
      <c r="A24" s="7" t="s">
        <v>2913</v>
      </c>
      <c r="B24" s="7" t="s">
        <v>826</v>
      </c>
      <c r="C24" s="59">
        <v>111366</v>
      </c>
      <c r="D24" s="59"/>
      <c r="E24" s="59"/>
      <c r="F24" s="59"/>
      <c r="G24" s="7" t="s">
        <v>811</v>
      </c>
      <c r="H24" s="9">
        <v>1</v>
      </c>
      <c r="I24" s="45" t="s">
        <v>2919</v>
      </c>
      <c r="J24" s="45" t="s">
        <v>16</v>
      </c>
      <c r="K24" s="7" t="s">
        <v>2329</v>
      </c>
    </row>
    <row r="25" spans="1:13" s="19" customFormat="1">
      <c r="A25" s="19" t="s">
        <v>830</v>
      </c>
      <c r="B25" s="19" t="s">
        <v>831</v>
      </c>
      <c r="C25" s="20">
        <f>SUM(C26:C28)</f>
        <v>231849</v>
      </c>
      <c r="D25" s="20">
        <f>VLOOKUP($A25,小選挙区集計!$A$1:$H$400,5,FALSE)</f>
        <v>415008</v>
      </c>
      <c r="E25" s="20">
        <f>VLOOKUP($A25,小選挙区集計!$A$1:$H$400,8,FALSE)</f>
        <v>235959</v>
      </c>
      <c r="F25" s="20">
        <v>235958</v>
      </c>
      <c r="G25" s="20">
        <f>D25-E25</f>
        <v>179049</v>
      </c>
      <c r="H25" s="21">
        <f>E25-C25</f>
        <v>4110</v>
      </c>
      <c r="I25" s="44">
        <f>H25/E25</f>
        <v>1.7418280294457935E-2</v>
      </c>
      <c r="J25" s="42"/>
      <c r="M25" s="42"/>
    </row>
    <row r="26" spans="1:13">
      <c r="A26" s="7" t="s">
        <v>2914</v>
      </c>
      <c r="B26" s="7" t="s">
        <v>2627</v>
      </c>
      <c r="C26" s="59">
        <v>9776</v>
      </c>
      <c r="D26" s="59"/>
      <c r="E26" s="59"/>
      <c r="F26" s="59"/>
      <c r="G26" s="7" t="s">
        <v>2903</v>
      </c>
      <c r="H26" s="9">
        <v>0</v>
      </c>
      <c r="I26" s="45" t="s">
        <v>2920</v>
      </c>
      <c r="J26" s="45"/>
      <c r="K26" s="7"/>
    </row>
    <row r="27" spans="1:13">
      <c r="A27" s="7" t="s">
        <v>2915</v>
      </c>
      <c r="B27" s="7" t="s">
        <v>2626</v>
      </c>
      <c r="C27" s="59">
        <v>93403</v>
      </c>
      <c r="D27" s="59"/>
      <c r="E27" s="59"/>
      <c r="F27" s="59"/>
      <c r="G27" s="7" t="s">
        <v>2903</v>
      </c>
      <c r="H27" s="9">
        <v>0</v>
      </c>
      <c r="I27" s="45" t="s">
        <v>2919</v>
      </c>
      <c r="J27" s="45" t="s">
        <v>2753</v>
      </c>
      <c r="K27" s="7"/>
    </row>
    <row r="28" spans="1:13">
      <c r="A28" s="7" t="s">
        <v>2916</v>
      </c>
      <c r="B28" s="7" t="s">
        <v>2625</v>
      </c>
      <c r="C28" s="59">
        <v>128670</v>
      </c>
      <c r="D28" s="59"/>
      <c r="E28" s="59"/>
      <c r="F28" s="59"/>
      <c r="G28" s="7" t="s">
        <v>2903</v>
      </c>
      <c r="H28" s="9">
        <v>0</v>
      </c>
      <c r="I28" s="45" t="s">
        <v>2906</v>
      </c>
      <c r="J28" s="45" t="s">
        <v>2750</v>
      </c>
      <c r="K28" s="7" t="s">
        <v>2752</v>
      </c>
      <c r="L28" t="s">
        <v>2750</v>
      </c>
    </row>
    <row r="29" spans="1:13" s="19" customFormat="1">
      <c r="A29" s="19" t="s">
        <v>832</v>
      </c>
      <c r="B29" s="19" t="s">
        <v>833</v>
      </c>
      <c r="C29" s="20">
        <f>SUM(C30:C32)</f>
        <v>139273</v>
      </c>
      <c r="D29" s="20">
        <f>VLOOKUP($A29,小選挙区集計!$A$1:$H$400,5,FALSE)</f>
        <v>253134</v>
      </c>
      <c r="E29" s="20">
        <f>VLOOKUP($A29,小選挙区集計!$A$1:$H$400,8,FALSE)</f>
        <v>142241</v>
      </c>
      <c r="F29" s="20">
        <v>142239</v>
      </c>
      <c r="G29" s="20">
        <f>D29-E29</f>
        <v>110893</v>
      </c>
      <c r="H29" s="21">
        <f>E29-C29</f>
        <v>2968</v>
      </c>
      <c r="I29" s="44">
        <f>H29/E29</f>
        <v>2.0865995036592824E-2</v>
      </c>
      <c r="J29" s="42"/>
      <c r="M29" s="42"/>
    </row>
    <row r="30" spans="1:13">
      <c r="A30" s="7" t="s">
        <v>834</v>
      </c>
      <c r="B30" s="7" t="s">
        <v>835</v>
      </c>
      <c r="C30" s="59">
        <v>80797</v>
      </c>
      <c r="D30" s="59"/>
      <c r="E30" s="59"/>
      <c r="F30" s="59"/>
      <c r="G30" s="7" t="s">
        <v>811</v>
      </c>
      <c r="H30" s="9">
        <v>4</v>
      </c>
      <c r="I30" s="45" t="s">
        <v>2906</v>
      </c>
      <c r="J30" s="45" t="s">
        <v>12</v>
      </c>
      <c r="K30" s="7" t="s">
        <v>12</v>
      </c>
    </row>
    <row r="31" spans="1:13">
      <c r="A31" s="7" t="s">
        <v>2921</v>
      </c>
      <c r="B31" s="7" t="s">
        <v>2628</v>
      </c>
      <c r="C31" s="59">
        <v>45563</v>
      </c>
      <c r="D31" s="59"/>
      <c r="E31" s="59"/>
      <c r="F31" s="59"/>
      <c r="G31" s="7" t="s">
        <v>2903</v>
      </c>
      <c r="H31" s="9">
        <v>0</v>
      </c>
      <c r="I31" s="45" t="s">
        <v>2919</v>
      </c>
      <c r="J31" s="45"/>
      <c r="K31" s="7"/>
    </row>
    <row r="32" spans="1:13">
      <c r="A32" s="7" t="s">
        <v>2922</v>
      </c>
      <c r="B32" s="7" t="s">
        <v>836</v>
      </c>
      <c r="C32" s="59">
        <v>12913</v>
      </c>
      <c r="D32" s="59"/>
      <c r="E32" s="59"/>
      <c r="F32" s="59"/>
      <c r="G32" s="7" t="s">
        <v>807</v>
      </c>
      <c r="H32" s="9">
        <v>0</v>
      </c>
      <c r="I32" s="45" t="s">
        <v>2918</v>
      </c>
      <c r="J32" s="45" t="s">
        <v>17</v>
      </c>
      <c r="K32" s="7" t="s">
        <v>17</v>
      </c>
    </row>
    <row r="33" spans="1:13" s="19" customFormat="1">
      <c r="A33" s="19" t="s">
        <v>837</v>
      </c>
      <c r="B33" s="19" t="s">
        <v>838</v>
      </c>
      <c r="C33" s="20">
        <f>SUM(C34:C35)</f>
        <v>214236</v>
      </c>
      <c r="D33" s="20">
        <f>VLOOKUP($A33,小選挙区集計!$A$1:$H$400,5,FALSE)</f>
        <v>361180</v>
      </c>
      <c r="E33" s="20">
        <f>VLOOKUP($A33,小選挙区集計!$A$1:$H$400,8,FALSE)</f>
        <v>217001</v>
      </c>
      <c r="F33" s="20">
        <v>216999</v>
      </c>
      <c r="G33" s="20">
        <f>D33-E33</f>
        <v>144179</v>
      </c>
      <c r="H33" s="21">
        <f>E33-C33</f>
        <v>2765</v>
      </c>
      <c r="I33" s="44">
        <f>H33/E33</f>
        <v>1.2741876765544859E-2</v>
      </c>
      <c r="J33" s="42"/>
      <c r="M33" s="42"/>
    </row>
    <row r="34" spans="1:13">
      <c r="A34" s="7" t="s">
        <v>839</v>
      </c>
      <c r="B34" s="7" t="s">
        <v>840</v>
      </c>
      <c r="C34" s="59">
        <v>112857</v>
      </c>
      <c r="D34" s="59"/>
      <c r="E34" s="59"/>
      <c r="F34" s="59"/>
      <c r="G34" s="7" t="s">
        <v>811</v>
      </c>
      <c r="H34" s="9">
        <v>4</v>
      </c>
      <c r="I34" s="45" t="s">
        <v>2919</v>
      </c>
      <c r="J34" s="45" t="s">
        <v>841</v>
      </c>
      <c r="K34" t="s">
        <v>818</v>
      </c>
    </row>
    <row r="35" spans="1:13">
      <c r="A35" s="7" t="s">
        <v>842</v>
      </c>
      <c r="B35" s="7" t="s">
        <v>843</v>
      </c>
      <c r="C35" s="59">
        <v>101379</v>
      </c>
      <c r="D35" s="59"/>
      <c r="E35" s="59"/>
      <c r="F35" s="59"/>
      <c r="G35" s="7" t="s">
        <v>804</v>
      </c>
      <c r="H35" s="9">
        <v>2</v>
      </c>
      <c r="I35" s="45" t="s">
        <v>2906</v>
      </c>
      <c r="J35" s="45" t="s">
        <v>12</v>
      </c>
      <c r="K35" s="7" t="s">
        <v>12</v>
      </c>
    </row>
    <row r="36" spans="1:13" s="19" customFormat="1">
      <c r="A36" s="19" t="s">
        <v>844</v>
      </c>
      <c r="B36" s="19" t="s">
        <v>845</v>
      </c>
      <c r="C36" s="20">
        <f>SUM(C37:C38)</f>
        <v>220354</v>
      </c>
      <c r="D36" s="20">
        <f>VLOOKUP($A36,小選挙区集計!$A$1:$H$400,5,FALSE)</f>
        <v>381776</v>
      </c>
      <c r="E36" s="20">
        <f>VLOOKUP($A36,小選挙区集計!$A$1:$H$400,8,FALSE)</f>
        <v>224937</v>
      </c>
      <c r="F36" s="20">
        <v>224925</v>
      </c>
      <c r="G36" s="20">
        <f>D36-E36</f>
        <v>156839</v>
      </c>
      <c r="H36" s="21">
        <f>E36-C36</f>
        <v>4583</v>
      </c>
      <c r="I36" s="44">
        <f>H36/E36</f>
        <v>2.037459377514593E-2</v>
      </c>
      <c r="J36" s="42"/>
      <c r="M36" s="42"/>
    </row>
    <row r="37" spans="1:13">
      <c r="A37" s="7" t="s">
        <v>846</v>
      </c>
      <c r="B37" s="7" t="s">
        <v>847</v>
      </c>
      <c r="C37" s="59">
        <v>113512</v>
      </c>
      <c r="D37" s="59"/>
      <c r="E37" s="59"/>
      <c r="F37" s="59"/>
      <c r="G37" s="7" t="s">
        <v>811</v>
      </c>
      <c r="H37" s="9">
        <v>2</v>
      </c>
      <c r="I37" s="45" t="s">
        <v>2919</v>
      </c>
      <c r="J37" s="45" t="s">
        <v>15</v>
      </c>
      <c r="K37" s="7" t="s">
        <v>818</v>
      </c>
    </row>
    <row r="38" spans="1:13">
      <c r="A38" s="7" t="s">
        <v>848</v>
      </c>
      <c r="B38" s="7" t="s">
        <v>849</v>
      </c>
      <c r="C38" s="59">
        <v>106842</v>
      </c>
      <c r="D38" s="59"/>
      <c r="E38" s="59"/>
      <c r="F38" s="59"/>
      <c r="G38" s="7" t="s">
        <v>811</v>
      </c>
      <c r="H38" s="9">
        <v>3</v>
      </c>
      <c r="I38" s="45" t="s">
        <v>2906</v>
      </c>
      <c r="J38" s="45" t="s">
        <v>12</v>
      </c>
      <c r="K38" s="7" t="s">
        <v>12</v>
      </c>
    </row>
    <row r="39" spans="1:13" s="19" customFormat="1">
      <c r="A39" s="19" t="s">
        <v>850</v>
      </c>
      <c r="B39" s="19" t="s">
        <v>851</v>
      </c>
      <c r="C39" s="20">
        <f>SUM(C40:C41)</f>
        <v>179561</v>
      </c>
      <c r="D39" s="20">
        <f>VLOOKUP($A39,小選挙区集計!$A$1:$H$400,5,FALSE)</f>
        <v>284648</v>
      </c>
      <c r="E39" s="20">
        <f>VLOOKUP($A39,小選挙区集計!$A$1:$H$400,8,FALSE)</f>
        <v>184447</v>
      </c>
      <c r="F39" s="20">
        <v>184443</v>
      </c>
      <c r="G39" s="20">
        <f>D39-E39</f>
        <v>100201</v>
      </c>
      <c r="H39" s="21">
        <f>E39-C39</f>
        <v>4886</v>
      </c>
      <c r="I39" s="44">
        <f>H39/E39</f>
        <v>2.6489994415740022E-2</v>
      </c>
      <c r="J39" s="42"/>
      <c r="M39" s="42"/>
    </row>
    <row r="40" spans="1:13">
      <c r="A40" s="7" t="s">
        <v>852</v>
      </c>
      <c r="B40" s="7" t="s">
        <v>855</v>
      </c>
      <c r="C40" s="59">
        <v>82718</v>
      </c>
      <c r="D40" s="59"/>
      <c r="E40" s="59"/>
      <c r="F40" s="59"/>
      <c r="G40" s="7" t="s">
        <v>811</v>
      </c>
      <c r="H40" s="9">
        <v>1</v>
      </c>
      <c r="I40" s="45" t="s">
        <v>2919</v>
      </c>
      <c r="J40" s="45" t="s">
        <v>16</v>
      </c>
      <c r="K40" s="7" t="s">
        <v>818</v>
      </c>
    </row>
    <row r="41" spans="1:13">
      <c r="A41" s="7" t="s">
        <v>854</v>
      </c>
      <c r="B41" s="7" t="s">
        <v>853</v>
      </c>
      <c r="C41" s="59">
        <v>96843</v>
      </c>
      <c r="D41" s="59"/>
      <c r="E41" s="59"/>
      <c r="F41" s="59"/>
      <c r="G41" s="7" t="s">
        <v>811</v>
      </c>
      <c r="H41" s="9">
        <v>4</v>
      </c>
      <c r="I41" s="45" t="s">
        <v>2923</v>
      </c>
      <c r="J41" s="45" t="s">
        <v>13</v>
      </c>
      <c r="K41" s="7" t="s">
        <v>13</v>
      </c>
    </row>
    <row r="42" spans="1:13" s="19" customFormat="1">
      <c r="A42" s="19" t="s">
        <v>856</v>
      </c>
      <c r="B42" s="19" t="s">
        <v>857</v>
      </c>
      <c r="C42" s="20">
        <f>SUM(C43:C44)</f>
        <v>176874</v>
      </c>
      <c r="D42" s="20">
        <f>VLOOKUP($A42,小選挙区集計!$A$1:$H$400,5,FALSE)</f>
        <v>283874</v>
      </c>
      <c r="E42" s="20">
        <f>VLOOKUP($A42,小選挙区集計!$A$1:$H$400,8,FALSE)</f>
        <v>180297</v>
      </c>
      <c r="F42" s="20">
        <v>180271</v>
      </c>
      <c r="G42" s="20">
        <f>D42-E42</f>
        <v>103577</v>
      </c>
      <c r="H42" s="21">
        <f>E42-C42</f>
        <v>3423</v>
      </c>
      <c r="I42" s="44">
        <f>H42/E42</f>
        <v>1.8985340854257144E-2</v>
      </c>
      <c r="J42" s="42"/>
      <c r="M42" s="42"/>
    </row>
    <row r="43" spans="1:13">
      <c r="A43" s="7" t="s">
        <v>858</v>
      </c>
      <c r="B43" s="7" t="s">
        <v>859</v>
      </c>
      <c r="C43" s="59">
        <v>91538</v>
      </c>
      <c r="D43" s="59"/>
      <c r="E43" s="59"/>
      <c r="F43" s="59"/>
      <c r="G43" s="7" t="s">
        <v>811</v>
      </c>
      <c r="H43" s="9">
        <v>1</v>
      </c>
      <c r="I43" s="45" t="s">
        <v>2919</v>
      </c>
      <c r="J43" s="45" t="s">
        <v>16</v>
      </c>
      <c r="K43" t="s">
        <v>2274</v>
      </c>
    </row>
    <row r="44" spans="1:13">
      <c r="A44" s="7" t="s">
        <v>860</v>
      </c>
      <c r="B44" s="7" t="s">
        <v>861</v>
      </c>
      <c r="C44" s="59">
        <v>85336</v>
      </c>
      <c r="D44" s="59"/>
      <c r="E44" s="59"/>
      <c r="F44" s="59"/>
      <c r="G44" s="7" t="s">
        <v>804</v>
      </c>
      <c r="H44" s="9">
        <v>2</v>
      </c>
      <c r="I44" s="45" t="s">
        <v>2906</v>
      </c>
      <c r="J44" s="45" t="s">
        <v>12</v>
      </c>
      <c r="K44" s="7" t="s">
        <v>12</v>
      </c>
    </row>
    <row r="45" spans="1:13" s="19" customFormat="1">
      <c r="A45" s="19" t="s">
        <v>862</v>
      </c>
      <c r="B45" s="19" t="s">
        <v>863</v>
      </c>
      <c r="C45" s="20">
        <f>SUM(C46:C48)</f>
        <v>167095</v>
      </c>
      <c r="D45" s="20">
        <f>VLOOKUP($A45,小選挙区集計!$A$1:$H$400,5,FALSE)</f>
        <v>286186</v>
      </c>
      <c r="E45" s="20">
        <f>VLOOKUP($A45,小選挙区集計!$A$1:$H$400,8,FALSE)</f>
        <v>171190</v>
      </c>
      <c r="F45" s="20">
        <v>171188</v>
      </c>
      <c r="G45" s="20">
        <f>D45-E45</f>
        <v>114996</v>
      </c>
      <c r="H45" s="21">
        <f>E45-C45</f>
        <v>4095</v>
      </c>
      <c r="I45" s="44">
        <f>H45/E45</f>
        <v>2.3920789765757344E-2</v>
      </c>
      <c r="J45" s="42"/>
      <c r="M45" s="42"/>
    </row>
    <row r="46" spans="1:13">
      <c r="A46" s="7" t="s">
        <v>2924</v>
      </c>
      <c r="B46" s="7" t="s">
        <v>2629</v>
      </c>
      <c r="C46" s="59">
        <v>55321</v>
      </c>
      <c r="D46" s="59"/>
      <c r="E46" s="59"/>
      <c r="F46" s="59"/>
      <c r="G46" s="7" t="s">
        <v>2903</v>
      </c>
      <c r="H46" s="9">
        <v>0</v>
      </c>
      <c r="I46" s="45" t="s">
        <v>2919</v>
      </c>
      <c r="J46" s="45" t="s">
        <v>2754</v>
      </c>
      <c r="K46" s="7"/>
    </row>
    <row r="47" spans="1:13">
      <c r="A47" s="7" t="s">
        <v>865</v>
      </c>
      <c r="B47" s="7" t="s">
        <v>864</v>
      </c>
      <c r="C47" s="59">
        <v>97634</v>
      </c>
      <c r="D47" s="59"/>
      <c r="E47" s="59"/>
      <c r="F47" s="59"/>
      <c r="G47" s="7" t="s">
        <v>811</v>
      </c>
      <c r="H47" s="9">
        <v>3</v>
      </c>
      <c r="I47" s="45" t="s">
        <v>2906</v>
      </c>
      <c r="J47" s="45" t="s">
        <v>12</v>
      </c>
      <c r="K47" s="7" t="s">
        <v>12</v>
      </c>
    </row>
    <row r="48" spans="1:13">
      <c r="A48" s="7" t="s">
        <v>866</v>
      </c>
      <c r="B48" s="7" t="s">
        <v>867</v>
      </c>
      <c r="C48" s="59">
        <v>14140</v>
      </c>
      <c r="D48" s="59"/>
      <c r="E48" s="59"/>
      <c r="F48" s="59"/>
      <c r="G48" s="7" t="s">
        <v>807</v>
      </c>
      <c r="H48" s="9">
        <v>0</v>
      </c>
      <c r="I48" s="45" t="s">
        <v>2918</v>
      </c>
      <c r="J48" s="45" t="s">
        <v>17</v>
      </c>
      <c r="K48" s="7" t="s">
        <v>17</v>
      </c>
    </row>
    <row r="49" spans="1:13" s="19" customFormat="1">
      <c r="A49" s="19" t="s">
        <v>868</v>
      </c>
      <c r="B49" s="19" t="s">
        <v>29</v>
      </c>
      <c r="C49" s="20">
        <f>C50+C54+C58</f>
        <v>560702</v>
      </c>
      <c r="D49" s="20">
        <f>D50+D54+D58</f>
        <v>1079309</v>
      </c>
      <c r="E49" s="20">
        <f>E50+E54+E58</f>
        <v>571264</v>
      </c>
      <c r="F49" s="20">
        <f>F50+F54+F58</f>
        <v>571262</v>
      </c>
      <c r="G49" s="20">
        <f>D49-E49</f>
        <v>508045</v>
      </c>
      <c r="H49" s="21">
        <f>E49-C49</f>
        <v>10562</v>
      </c>
      <c r="I49" s="44">
        <f>H49/E49</f>
        <v>1.8488824781537083E-2</v>
      </c>
      <c r="J49" s="42"/>
      <c r="M49" s="42"/>
    </row>
    <row r="50" spans="1:13" s="19" customFormat="1">
      <c r="A50" s="19" t="s">
        <v>869</v>
      </c>
      <c r="B50" s="35" t="s">
        <v>870</v>
      </c>
      <c r="C50" s="20">
        <f>SUM(C51:C53)</f>
        <v>173664</v>
      </c>
      <c r="D50" s="20">
        <f>VLOOKUP($A50,小選挙区集計!$A$1:$H$400,5,FALSE)</f>
        <v>342174</v>
      </c>
      <c r="E50" s="20">
        <f>VLOOKUP($A50,小選挙区集計!$A$1:$H$400,8,FALSE)</f>
        <v>177377</v>
      </c>
      <c r="F50" s="20">
        <v>177379</v>
      </c>
      <c r="G50" s="20">
        <f>D50-E50</f>
        <v>164797</v>
      </c>
      <c r="H50" s="21">
        <f>E50-C50</f>
        <v>3713</v>
      </c>
      <c r="I50" s="44">
        <f>H50/E50</f>
        <v>2.0932815415752887E-2</v>
      </c>
      <c r="J50" s="42"/>
      <c r="M50" s="42"/>
    </row>
    <row r="51" spans="1:13">
      <c r="A51" s="7" t="s">
        <v>2925</v>
      </c>
      <c r="B51" s="7" t="s">
        <v>2630</v>
      </c>
      <c r="C51" s="59">
        <v>91011</v>
      </c>
      <c r="G51" s="7" t="s">
        <v>2927</v>
      </c>
      <c r="H51" s="9">
        <v>7</v>
      </c>
      <c r="I51" s="45" t="s">
        <v>2906</v>
      </c>
      <c r="J51" s="45" t="s">
        <v>2752</v>
      </c>
      <c r="K51" s="7" t="s">
        <v>2755</v>
      </c>
    </row>
    <row r="52" spans="1:13">
      <c r="A52" s="7" t="s">
        <v>871</v>
      </c>
      <c r="B52" s="7" t="s">
        <v>872</v>
      </c>
      <c r="C52" s="59">
        <v>64870</v>
      </c>
      <c r="G52" s="7" t="s">
        <v>804</v>
      </c>
      <c r="H52" s="9">
        <v>1</v>
      </c>
      <c r="I52" s="45" t="s">
        <v>2919</v>
      </c>
      <c r="J52" s="45" t="s">
        <v>15</v>
      </c>
      <c r="K52" s="7" t="s">
        <v>14</v>
      </c>
    </row>
    <row r="53" spans="1:13">
      <c r="A53" s="7" t="s">
        <v>2926</v>
      </c>
      <c r="B53" s="7" t="s">
        <v>2631</v>
      </c>
      <c r="C53" s="59">
        <v>17783</v>
      </c>
      <c r="G53" s="7" t="s">
        <v>2903</v>
      </c>
      <c r="H53" s="9">
        <v>0</v>
      </c>
      <c r="I53" s="45" t="s">
        <v>2918</v>
      </c>
      <c r="J53" s="45"/>
      <c r="K53" s="7"/>
    </row>
    <row r="54" spans="1:13" s="19" customFormat="1">
      <c r="A54" s="19" t="s">
        <v>873</v>
      </c>
      <c r="B54" s="35" t="s">
        <v>874</v>
      </c>
      <c r="C54" s="20">
        <f>SUM(C55:C57)</f>
        <v>205012</v>
      </c>
      <c r="D54" s="20">
        <f>VLOOKUP($A54,小選挙区集計!$A$1:$H$400,5,FALSE)</f>
        <v>389510</v>
      </c>
      <c r="E54" s="20">
        <f>VLOOKUP($A54,小選挙区集計!$A$1:$H$400,8,FALSE)</f>
        <v>208632</v>
      </c>
      <c r="F54" s="20">
        <v>208631</v>
      </c>
      <c r="G54" s="20">
        <f>D54-E54</f>
        <v>180878</v>
      </c>
      <c r="H54" s="21">
        <f>E54-C54</f>
        <v>3620</v>
      </c>
      <c r="I54" s="44">
        <f>H54/E54</f>
        <v>1.7351125426588444E-2</v>
      </c>
      <c r="J54" s="42"/>
      <c r="M54" s="42"/>
    </row>
    <row r="55" spans="1:13">
      <c r="A55" s="7" t="s">
        <v>2928</v>
      </c>
      <c r="B55" s="7" t="s">
        <v>2632</v>
      </c>
      <c r="C55" s="59">
        <v>126137</v>
      </c>
      <c r="G55" s="7" t="s">
        <v>2903</v>
      </c>
      <c r="H55" s="9">
        <v>0</v>
      </c>
      <c r="I55" s="45" t="s">
        <v>2906</v>
      </c>
      <c r="J55" s="45"/>
      <c r="K55" s="7"/>
    </row>
    <row r="56" spans="1:13">
      <c r="A56" s="7" t="s">
        <v>2929</v>
      </c>
      <c r="B56" s="7" t="s">
        <v>2633</v>
      </c>
      <c r="C56" s="59">
        <v>65909</v>
      </c>
      <c r="G56" s="7" t="s">
        <v>2903</v>
      </c>
      <c r="H56" s="9">
        <v>0</v>
      </c>
      <c r="I56" s="45" t="s">
        <v>2919</v>
      </c>
      <c r="J56" s="45"/>
      <c r="K56" s="7"/>
    </row>
    <row r="57" spans="1:13">
      <c r="A57" s="7" t="s">
        <v>2930</v>
      </c>
      <c r="B57" s="7" t="s">
        <v>2634</v>
      </c>
      <c r="C57" s="59">
        <v>12966</v>
      </c>
      <c r="G57" s="7" t="s">
        <v>2903</v>
      </c>
      <c r="H57" s="9">
        <v>0</v>
      </c>
      <c r="I57" s="45" t="s">
        <v>2918</v>
      </c>
      <c r="J57" s="45"/>
      <c r="K57" s="7"/>
    </row>
    <row r="58" spans="1:13" s="19" customFormat="1">
      <c r="A58" s="19" t="s">
        <v>875</v>
      </c>
      <c r="B58" s="35" t="s">
        <v>876</v>
      </c>
      <c r="C58" s="20">
        <f>SUM(C59:C60)</f>
        <v>182026</v>
      </c>
      <c r="D58" s="20">
        <f>VLOOKUP($A58,小選挙区集計!$A$1:$H$400,5,FALSE)</f>
        <v>347625</v>
      </c>
      <c r="E58" s="20">
        <f>VLOOKUP($A58,小選挙区集計!$A$1:$H$400,8,FALSE)</f>
        <v>185255</v>
      </c>
      <c r="F58" s="20">
        <v>185252</v>
      </c>
      <c r="G58" s="20">
        <f>D58-E58</f>
        <v>162370</v>
      </c>
      <c r="H58" s="21">
        <f>E58-C58</f>
        <v>3229</v>
      </c>
      <c r="I58" s="44">
        <f>H58/E58</f>
        <v>1.7430028879112575E-2</v>
      </c>
      <c r="J58" s="42"/>
      <c r="M58" s="42"/>
    </row>
    <row r="59" spans="1:13">
      <c r="A59" s="7" t="s">
        <v>877</v>
      </c>
      <c r="B59" s="7" t="s">
        <v>879</v>
      </c>
      <c r="C59" s="77">
        <v>63796</v>
      </c>
      <c r="D59" s="61"/>
      <c r="G59" s="7" t="s">
        <v>807</v>
      </c>
      <c r="H59" s="9">
        <v>0</v>
      </c>
      <c r="I59" s="45" t="s">
        <v>2919</v>
      </c>
      <c r="J59" s="45" t="s">
        <v>15</v>
      </c>
      <c r="K59" s="7" t="s">
        <v>2324</v>
      </c>
    </row>
    <row r="60" spans="1:13">
      <c r="A60" s="7" t="s">
        <v>2931</v>
      </c>
      <c r="B60" s="7" t="s">
        <v>878</v>
      </c>
      <c r="C60" s="1">
        <v>118230</v>
      </c>
      <c r="G60" s="7" t="s">
        <v>811</v>
      </c>
      <c r="H60" s="9">
        <v>1</v>
      </c>
      <c r="I60" s="45" t="s">
        <v>2906</v>
      </c>
      <c r="J60" s="45" t="s">
        <v>12</v>
      </c>
      <c r="K60" s="7" t="s">
        <v>2275</v>
      </c>
    </row>
    <row r="61" spans="1:13" s="19" customFormat="1">
      <c r="A61" s="19" t="s">
        <v>880</v>
      </c>
      <c r="B61" s="19" t="s">
        <v>32</v>
      </c>
      <c r="C61" s="20">
        <f>C62+C66+C70</f>
        <v>617484</v>
      </c>
      <c r="D61" s="20">
        <f>D62+D66+D70</f>
        <v>1040116</v>
      </c>
      <c r="E61" s="20">
        <f>E62+E66+E70</f>
        <v>628046</v>
      </c>
      <c r="F61" s="20">
        <f>F62+F66+F70</f>
        <v>628035</v>
      </c>
      <c r="G61" s="20">
        <f>D61-E61</f>
        <v>412070</v>
      </c>
      <c r="H61" s="21">
        <f>E61-C61</f>
        <v>10562</v>
      </c>
      <c r="I61" s="44">
        <f>H61/E61</f>
        <v>1.6817239501565173E-2</v>
      </c>
      <c r="J61" s="42"/>
      <c r="M61" s="42"/>
    </row>
    <row r="62" spans="1:13" s="19" customFormat="1">
      <c r="A62" s="19" t="s">
        <v>881</v>
      </c>
      <c r="B62" s="19" t="s">
        <v>882</v>
      </c>
      <c r="C62" s="20">
        <f>SUM(C63:C65)</f>
        <v>169983</v>
      </c>
      <c r="D62" s="20">
        <f>VLOOKUP($A62,小選挙区集計!$A$1:$H$400,5,FALSE)</f>
        <v>293290</v>
      </c>
      <c r="E62" s="20">
        <f>VLOOKUP($A62,小選挙区集計!$A$1:$H$400,8,FALSE)</f>
        <v>172475</v>
      </c>
      <c r="F62" s="20">
        <v>172471</v>
      </c>
      <c r="G62" s="20">
        <f>D62-E62</f>
        <v>120815</v>
      </c>
      <c r="H62" s="21">
        <f>E62-C62</f>
        <v>2492</v>
      </c>
      <c r="I62" s="44">
        <f>H62/E62</f>
        <v>1.4448470792868531E-2</v>
      </c>
      <c r="J62" s="42"/>
      <c r="M62" s="42"/>
    </row>
    <row r="63" spans="1:13">
      <c r="A63" s="7" t="s">
        <v>2932</v>
      </c>
      <c r="B63" s="7" t="s">
        <v>884</v>
      </c>
      <c r="C63" s="1">
        <v>20300</v>
      </c>
      <c r="G63" s="7" t="s">
        <v>807</v>
      </c>
      <c r="H63" s="9">
        <v>0</v>
      </c>
      <c r="I63" s="45" t="s">
        <v>2918</v>
      </c>
      <c r="J63" s="45" t="s">
        <v>17</v>
      </c>
      <c r="K63" s="7" t="s">
        <v>17</v>
      </c>
    </row>
    <row r="64" spans="1:13">
      <c r="A64" s="7" t="s">
        <v>2933</v>
      </c>
      <c r="B64" s="7" t="s">
        <v>885</v>
      </c>
      <c r="C64" s="1">
        <v>87017</v>
      </c>
      <c r="G64" s="7" t="s">
        <v>811</v>
      </c>
      <c r="H64" s="9">
        <v>5</v>
      </c>
      <c r="I64" s="45" t="s">
        <v>2919</v>
      </c>
      <c r="J64" s="45" t="s">
        <v>15</v>
      </c>
      <c r="K64" s="7" t="s">
        <v>818</v>
      </c>
    </row>
    <row r="65" spans="1:13">
      <c r="A65" s="7" t="s">
        <v>2934</v>
      </c>
      <c r="B65" s="7" t="s">
        <v>883</v>
      </c>
      <c r="C65" s="1">
        <v>62666</v>
      </c>
      <c r="G65" s="7" t="s">
        <v>811</v>
      </c>
      <c r="H65" s="9">
        <v>3</v>
      </c>
      <c r="I65" s="45" t="s">
        <v>2906</v>
      </c>
      <c r="J65" s="45" t="s">
        <v>12</v>
      </c>
      <c r="K65" s="7" t="s">
        <v>12</v>
      </c>
    </row>
    <row r="66" spans="1:13" s="19" customFormat="1">
      <c r="A66" s="19" t="s">
        <v>886</v>
      </c>
      <c r="B66" s="35" t="s">
        <v>887</v>
      </c>
      <c r="C66" s="20">
        <f>SUM(C67:C69)</f>
        <v>219405</v>
      </c>
      <c r="D66" s="20">
        <f>VLOOKUP($A66,小選挙区集計!$A$1:$H$400,5,FALSE)</f>
        <v>369709</v>
      </c>
      <c r="E66" s="20">
        <f>VLOOKUP($A66,小選挙区集計!$A$1:$H$400,8,FALSE)</f>
        <v>222857</v>
      </c>
      <c r="F66" s="20">
        <v>222853</v>
      </c>
      <c r="G66" s="20">
        <f>D66-E66</f>
        <v>146852</v>
      </c>
      <c r="H66" s="21">
        <f>E66-C66</f>
        <v>3452</v>
      </c>
      <c r="I66" s="44">
        <f>H66/E66</f>
        <v>1.5489753519072769E-2</v>
      </c>
      <c r="J66" s="42"/>
      <c r="M66" s="42"/>
    </row>
    <row r="67" spans="1:13">
      <c r="A67" s="7" t="s">
        <v>2935</v>
      </c>
      <c r="B67" s="7" t="s">
        <v>2635</v>
      </c>
      <c r="C67" s="59">
        <v>66689</v>
      </c>
      <c r="G67" s="7" t="s">
        <v>2903</v>
      </c>
      <c r="H67" s="9">
        <v>0</v>
      </c>
      <c r="I67" s="45" t="s">
        <v>2919</v>
      </c>
      <c r="J67" s="45" t="s">
        <v>2754</v>
      </c>
      <c r="K67" s="7"/>
    </row>
    <row r="68" spans="1:13">
      <c r="A68" s="7" t="s">
        <v>2936</v>
      </c>
      <c r="B68" s="7" t="s">
        <v>2636</v>
      </c>
      <c r="C68" s="59">
        <v>3548</v>
      </c>
      <c r="G68" s="7" t="s">
        <v>2903</v>
      </c>
      <c r="H68" s="9">
        <v>0</v>
      </c>
      <c r="I68" s="45" t="s">
        <v>2920</v>
      </c>
      <c r="J68" s="45"/>
      <c r="K68" s="7"/>
    </row>
    <row r="69" spans="1:13">
      <c r="A69" s="7" t="s">
        <v>2937</v>
      </c>
      <c r="B69" s="7" t="s">
        <v>889</v>
      </c>
      <c r="C69" s="1">
        <v>149168</v>
      </c>
      <c r="G69" s="7" t="s">
        <v>811</v>
      </c>
      <c r="H69" s="9">
        <v>9</v>
      </c>
      <c r="I69" s="45" t="s">
        <v>2906</v>
      </c>
      <c r="J69" s="45" t="s">
        <v>12</v>
      </c>
      <c r="K69" s="7" t="s">
        <v>12</v>
      </c>
    </row>
    <row r="70" spans="1:13" s="19" customFormat="1">
      <c r="A70" s="19" t="s">
        <v>890</v>
      </c>
      <c r="B70" s="35" t="s">
        <v>891</v>
      </c>
      <c r="C70" s="20">
        <f>SUM(C71:C72)</f>
        <v>228096</v>
      </c>
      <c r="D70" s="20">
        <f>VLOOKUP($A70,小選挙区集計!$A$1:$H$400,5,FALSE)</f>
        <v>377117</v>
      </c>
      <c r="E70" s="20">
        <f>VLOOKUP($A70,小選挙区集計!$A$1:$H$400,8,FALSE)</f>
        <v>232714</v>
      </c>
      <c r="F70" s="20">
        <v>232711</v>
      </c>
      <c r="G70" s="20">
        <f>D70-E70</f>
        <v>144403</v>
      </c>
      <c r="H70" s="21">
        <f>E70-C70</f>
        <v>4618</v>
      </c>
      <c r="I70" s="44">
        <f>H70/E70</f>
        <v>1.9844100483855719E-2</v>
      </c>
      <c r="J70" s="42"/>
      <c r="M70" s="42"/>
    </row>
    <row r="71" spans="1:13">
      <c r="A71" s="7" t="s">
        <v>2938</v>
      </c>
      <c r="B71" s="7" t="s">
        <v>894</v>
      </c>
      <c r="C71" s="1">
        <v>118734</v>
      </c>
      <c r="G71" s="7" t="s">
        <v>811</v>
      </c>
      <c r="H71" s="9">
        <v>3</v>
      </c>
      <c r="I71" s="45" t="s">
        <v>2906</v>
      </c>
      <c r="J71" s="41" t="s">
        <v>12</v>
      </c>
      <c r="K71" s="7" t="s">
        <v>2323</v>
      </c>
    </row>
    <row r="72" spans="1:13">
      <c r="A72" s="7" t="s">
        <v>2939</v>
      </c>
      <c r="B72" s="7" t="s">
        <v>892</v>
      </c>
      <c r="C72" s="1">
        <v>109362</v>
      </c>
      <c r="G72" s="7" t="s">
        <v>811</v>
      </c>
      <c r="H72" s="9">
        <v>17</v>
      </c>
      <c r="I72" s="45" t="s">
        <v>2919</v>
      </c>
      <c r="J72" s="45" t="s">
        <v>893</v>
      </c>
      <c r="K72" s="7" t="s">
        <v>2322</v>
      </c>
    </row>
    <row r="73" spans="1:13" s="19" customFormat="1">
      <c r="A73" s="19" t="s">
        <v>895</v>
      </c>
      <c r="B73" s="35" t="s">
        <v>35</v>
      </c>
      <c r="C73" s="20">
        <f>C74+C79+C83+C87+C91+C94</f>
        <v>1053036</v>
      </c>
      <c r="D73" s="20">
        <f>D74+D79+D83+D87+D91+D94</f>
        <v>1925623</v>
      </c>
      <c r="E73" s="20">
        <f>E74+E79+E83+E87+E91+E94</f>
        <v>1075891</v>
      </c>
      <c r="F73" s="20">
        <f>F74+F79+F83+F87+F91+F94</f>
        <v>1075861</v>
      </c>
      <c r="G73" s="20">
        <f>D73-E73</f>
        <v>849732</v>
      </c>
      <c r="H73" s="21">
        <f>E73-C73</f>
        <v>22855</v>
      </c>
      <c r="I73" s="44">
        <f>H73/E73</f>
        <v>2.1242858244933733E-2</v>
      </c>
      <c r="J73" s="42"/>
      <c r="M73" s="42"/>
    </row>
    <row r="74" spans="1:13" s="19" customFormat="1">
      <c r="A74" s="19" t="s">
        <v>896</v>
      </c>
      <c r="B74" s="19" t="s">
        <v>897</v>
      </c>
      <c r="C74" s="20">
        <f>SUM(C75:C78)</f>
        <v>234820</v>
      </c>
      <c r="D74" s="20">
        <f>VLOOKUP($A74,小選挙区集計!$A$1:$H$400,5,FALSE)</f>
        <v>439697</v>
      </c>
      <c r="E74" s="20">
        <f>VLOOKUP($A74,小選挙区集計!$A$1:$H$400,8,FALSE)</f>
        <v>240085</v>
      </c>
      <c r="F74" s="20">
        <v>240075</v>
      </c>
      <c r="G74" s="20">
        <f>D74-E74</f>
        <v>199612</v>
      </c>
      <c r="H74" s="21">
        <f>E74-C74</f>
        <v>5265</v>
      </c>
      <c r="I74" s="44">
        <f>H74/E74</f>
        <v>2.1929733219484767E-2</v>
      </c>
      <c r="J74" s="42"/>
      <c r="M74" s="42"/>
    </row>
    <row r="75" spans="1:13">
      <c r="A75" s="7" t="s">
        <v>2940</v>
      </c>
      <c r="B75" s="7" t="s">
        <v>899</v>
      </c>
      <c r="C75" s="1">
        <v>96649</v>
      </c>
      <c r="G75" t="s">
        <v>811</v>
      </c>
      <c r="H75" s="3">
        <v>1</v>
      </c>
      <c r="I75" s="41" t="s">
        <v>2905</v>
      </c>
      <c r="J75" s="41" t="s">
        <v>16</v>
      </c>
      <c r="K75" t="s">
        <v>2276</v>
      </c>
    </row>
    <row r="76" spans="1:13">
      <c r="A76" s="7" t="s">
        <v>2941</v>
      </c>
      <c r="B76" s="7" t="s">
        <v>2637</v>
      </c>
      <c r="C76" s="1">
        <v>23033</v>
      </c>
      <c r="G76" t="s">
        <v>2903</v>
      </c>
      <c r="H76" s="3">
        <v>0</v>
      </c>
      <c r="I76" s="41" t="s">
        <v>2904</v>
      </c>
    </row>
    <row r="77" spans="1:13">
      <c r="A77" s="7" t="s">
        <v>2942</v>
      </c>
      <c r="B77" s="7" t="s">
        <v>898</v>
      </c>
      <c r="C77" s="1">
        <v>101964</v>
      </c>
      <c r="G77" t="s">
        <v>811</v>
      </c>
      <c r="H77" s="3">
        <v>4</v>
      </c>
      <c r="I77" s="41" t="s">
        <v>2906</v>
      </c>
      <c r="J77" s="41" t="s">
        <v>12</v>
      </c>
      <c r="K77" t="s">
        <v>12</v>
      </c>
    </row>
    <row r="78" spans="1:13">
      <c r="A78" s="7" t="s">
        <v>2943</v>
      </c>
      <c r="B78" s="7" t="s">
        <v>2638</v>
      </c>
      <c r="C78" s="1">
        <v>13174</v>
      </c>
      <c r="G78" t="s">
        <v>2903</v>
      </c>
      <c r="H78" s="3">
        <v>0</v>
      </c>
      <c r="I78" s="41" t="s">
        <v>2917</v>
      </c>
    </row>
    <row r="79" spans="1:13" s="19" customFormat="1">
      <c r="A79" s="19" t="s">
        <v>900</v>
      </c>
      <c r="B79" s="19" t="s">
        <v>901</v>
      </c>
      <c r="C79" s="20">
        <f>SUM(C80:C82)</f>
        <v>237590</v>
      </c>
      <c r="D79" s="20">
        <f>VLOOKUP($A79,小選挙区集計!$A$1:$H$400,5,FALSE)</f>
        <v>455409</v>
      </c>
      <c r="E79" s="20">
        <f>VLOOKUP($A79,小選挙区集計!$A$1:$H$400,8,FALSE)</f>
        <v>244176</v>
      </c>
      <c r="F79" s="20">
        <v>244158</v>
      </c>
      <c r="G79" s="20">
        <f>D79-E79</f>
        <v>211233</v>
      </c>
      <c r="H79" s="21">
        <f>E79-C79</f>
        <v>6586</v>
      </c>
      <c r="I79" s="44">
        <f>H79/E79</f>
        <v>2.6972347814691041E-2</v>
      </c>
      <c r="J79" s="42"/>
      <c r="M79" s="42"/>
    </row>
    <row r="80" spans="1:13">
      <c r="A80" s="7" t="s">
        <v>2944</v>
      </c>
      <c r="B80" s="7" t="s">
        <v>903</v>
      </c>
      <c r="C80" s="1">
        <v>116320</v>
      </c>
      <c r="G80" s="7" t="s">
        <v>804</v>
      </c>
      <c r="H80" s="3">
        <v>2</v>
      </c>
      <c r="I80" s="41" t="s">
        <v>2919</v>
      </c>
      <c r="J80" s="45" t="s">
        <v>904</v>
      </c>
      <c r="K80" t="s">
        <v>2321</v>
      </c>
    </row>
    <row r="81" spans="1:13">
      <c r="A81" s="7" t="s">
        <v>2945</v>
      </c>
      <c r="B81" s="7" t="s">
        <v>902</v>
      </c>
      <c r="C81" s="1">
        <v>115749</v>
      </c>
      <c r="G81" s="7" t="s">
        <v>811</v>
      </c>
      <c r="H81" s="3">
        <v>6</v>
      </c>
      <c r="I81" s="41" t="s">
        <v>2906</v>
      </c>
      <c r="J81" s="45" t="s">
        <v>12</v>
      </c>
      <c r="K81" s="7" t="s">
        <v>12</v>
      </c>
    </row>
    <row r="82" spans="1:13">
      <c r="A82" s="7" t="s">
        <v>2946</v>
      </c>
      <c r="B82" s="7" t="s">
        <v>2639</v>
      </c>
      <c r="C82" s="1">
        <v>5521</v>
      </c>
      <c r="G82" s="7" t="s">
        <v>2903</v>
      </c>
      <c r="H82" s="3">
        <v>0</v>
      </c>
      <c r="I82" s="41" t="s">
        <v>2920</v>
      </c>
      <c r="J82" s="45"/>
    </row>
    <row r="83" spans="1:13" s="19" customFormat="1">
      <c r="A83" s="19" t="s">
        <v>905</v>
      </c>
      <c r="B83" s="19" t="s">
        <v>906</v>
      </c>
      <c r="C83" s="20">
        <f>SUM(C84:C86)</f>
        <v>162337</v>
      </c>
      <c r="D83" s="20">
        <f>VLOOKUP($A83,小選挙区集計!$A$1:$H$400,5,FALSE)</f>
        <v>286936</v>
      </c>
      <c r="E83" s="20">
        <f>VLOOKUP($A83,小選挙区集計!$A$1:$H$400,8,FALSE)</f>
        <v>165600</v>
      </c>
      <c r="F83" s="20">
        <v>165602</v>
      </c>
      <c r="G83" s="20">
        <f>D83-E83</f>
        <v>121336</v>
      </c>
      <c r="H83" s="21">
        <f>E83-C83</f>
        <v>3263</v>
      </c>
      <c r="I83" s="44">
        <f>H83/E83</f>
        <v>1.9704106280193236E-2</v>
      </c>
      <c r="J83" s="42"/>
      <c r="M83" s="42"/>
    </row>
    <row r="84" spans="1:13">
      <c r="A84" s="7" t="s">
        <v>2947</v>
      </c>
      <c r="B84" s="7" t="s">
        <v>2640</v>
      </c>
      <c r="C84" s="1">
        <v>60237</v>
      </c>
      <c r="G84" s="7" t="s">
        <v>2903</v>
      </c>
      <c r="H84" s="9">
        <v>0</v>
      </c>
      <c r="I84" s="41" t="s">
        <v>2919</v>
      </c>
    </row>
    <row r="85" spans="1:13">
      <c r="A85" s="7" t="s">
        <v>2948</v>
      </c>
      <c r="B85" s="7" t="s">
        <v>907</v>
      </c>
      <c r="C85" s="1">
        <v>96210</v>
      </c>
      <c r="G85" s="7" t="s">
        <v>811</v>
      </c>
      <c r="H85" s="3">
        <v>5</v>
      </c>
      <c r="I85" s="41" t="s">
        <v>2906</v>
      </c>
      <c r="J85" s="41" t="s">
        <v>12</v>
      </c>
      <c r="K85" t="s">
        <v>12</v>
      </c>
    </row>
    <row r="86" spans="1:13">
      <c r="A86" s="7" t="s">
        <v>2949</v>
      </c>
      <c r="B86" s="7" t="s">
        <v>2641</v>
      </c>
      <c r="C86" s="1">
        <v>5890</v>
      </c>
      <c r="G86" s="7" t="s">
        <v>2903</v>
      </c>
      <c r="H86" s="3">
        <v>0</v>
      </c>
      <c r="I86" s="41" t="s">
        <v>2952</v>
      </c>
    </row>
    <row r="87" spans="1:13" s="19" customFormat="1">
      <c r="A87" s="19" t="s">
        <v>908</v>
      </c>
      <c r="B87" s="19" t="s">
        <v>909</v>
      </c>
      <c r="C87" s="20">
        <f>SUM(C88:C90)</f>
        <v>132219</v>
      </c>
      <c r="D87" s="20">
        <f>VLOOKUP($A87,小選挙区集計!$A$1:$H$400,5,FALSE)</f>
        <v>237478</v>
      </c>
      <c r="E87" s="20">
        <f>VLOOKUP($A87,小選挙区集計!$A$1:$H$400,8,FALSE)</f>
        <v>135714</v>
      </c>
      <c r="F87" s="20">
        <v>135712</v>
      </c>
      <c r="G87" s="20">
        <f>D87-E87</f>
        <v>101764</v>
      </c>
      <c r="H87" s="21">
        <f>E87-C87</f>
        <v>3495</v>
      </c>
      <c r="I87" s="44">
        <f>H87/E87</f>
        <v>2.5752685795127989E-2</v>
      </c>
      <c r="J87" s="42"/>
      <c r="M87" s="42"/>
    </row>
    <row r="88" spans="1:13">
      <c r="A88" s="7" t="s">
        <v>910</v>
      </c>
      <c r="B88" s="7" t="s">
        <v>911</v>
      </c>
      <c r="C88" s="1">
        <v>74721</v>
      </c>
      <c r="G88" s="7" t="s">
        <v>811</v>
      </c>
      <c r="H88" s="9">
        <v>6</v>
      </c>
      <c r="I88" s="45" t="s">
        <v>2906</v>
      </c>
      <c r="J88" s="45" t="s">
        <v>12</v>
      </c>
      <c r="K88" s="7" t="s">
        <v>12</v>
      </c>
    </row>
    <row r="89" spans="1:13">
      <c r="A89" s="7" t="s">
        <v>2950</v>
      </c>
      <c r="B89" s="7" t="s">
        <v>2642</v>
      </c>
      <c r="C89" s="1">
        <v>30047</v>
      </c>
      <c r="G89" s="7" t="s">
        <v>2903</v>
      </c>
      <c r="H89" s="9">
        <v>0</v>
      </c>
      <c r="I89" s="45" t="s">
        <v>2918</v>
      </c>
      <c r="J89" s="45"/>
      <c r="K89" s="7"/>
      <c r="L89" s="7"/>
    </row>
    <row r="90" spans="1:13">
      <c r="A90" s="7" t="s">
        <v>2951</v>
      </c>
      <c r="B90" s="7" t="s">
        <v>2643</v>
      </c>
      <c r="C90" s="1">
        <v>27451</v>
      </c>
      <c r="G90" s="7" t="s">
        <v>2903</v>
      </c>
      <c r="H90" s="9">
        <v>0</v>
      </c>
      <c r="I90" s="45" t="s">
        <v>2904</v>
      </c>
      <c r="J90" s="45"/>
      <c r="K90" s="7" t="s">
        <v>2754</v>
      </c>
      <c r="L90" s="7"/>
    </row>
    <row r="91" spans="1:13" s="19" customFormat="1">
      <c r="A91" s="19" t="s">
        <v>912</v>
      </c>
      <c r="B91" s="19" t="s">
        <v>913</v>
      </c>
      <c r="C91" s="20">
        <f>SUM(C92:C93)</f>
        <v>142443</v>
      </c>
      <c r="D91" s="20">
        <f>VLOOKUP($A91,小選挙区集計!$A$1:$H$400,5,FALSE)</f>
        <v>252373</v>
      </c>
      <c r="E91" s="20">
        <f>VLOOKUP($A91,小選挙区集計!$A$1:$H$400,8,FALSE)</f>
        <v>144723</v>
      </c>
      <c r="F91" s="20">
        <v>144721</v>
      </c>
      <c r="G91" s="20">
        <f>D91-E91</f>
        <v>107650</v>
      </c>
      <c r="H91" s="21">
        <f>E91-C91</f>
        <v>2280</v>
      </c>
      <c r="I91" s="44">
        <f>H91/E91</f>
        <v>1.5754233950374164E-2</v>
      </c>
      <c r="J91" s="42"/>
      <c r="M91" s="42"/>
    </row>
    <row r="92" spans="1:13">
      <c r="A92" s="7" t="s">
        <v>2953</v>
      </c>
      <c r="B92" s="7" t="s">
        <v>914</v>
      </c>
      <c r="C92" s="1">
        <v>81033</v>
      </c>
      <c r="G92" s="7" t="s">
        <v>811</v>
      </c>
      <c r="H92" s="9">
        <v>8</v>
      </c>
      <c r="I92" s="45" t="s">
        <v>2919</v>
      </c>
      <c r="J92" s="45" t="s">
        <v>915</v>
      </c>
      <c r="K92" t="s">
        <v>818</v>
      </c>
    </row>
    <row r="93" spans="1:13">
      <c r="A93" s="7" t="s">
        <v>2954</v>
      </c>
      <c r="B93" s="7" t="s">
        <v>2644</v>
      </c>
      <c r="C93" s="1">
        <v>61410</v>
      </c>
      <c r="G93" s="7" t="s">
        <v>2903</v>
      </c>
      <c r="H93" s="9">
        <v>0</v>
      </c>
      <c r="I93" s="45" t="s">
        <v>2906</v>
      </c>
      <c r="J93" s="45"/>
    </row>
    <row r="94" spans="1:13" s="19" customFormat="1">
      <c r="A94" s="19" t="s">
        <v>916</v>
      </c>
      <c r="B94" s="19" t="s">
        <v>917</v>
      </c>
      <c r="C94" s="20">
        <f>SUM(C95:C96)</f>
        <v>143627</v>
      </c>
      <c r="D94" s="20">
        <f>VLOOKUP($A94,小選挙区集計!$A$1:$H$400,5,FALSE)</f>
        <v>253730</v>
      </c>
      <c r="E94" s="20">
        <f>VLOOKUP($A94,小選挙区集計!$A$1:$H$400,8,FALSE)</f>
        <v>145593</v>
      </c>
      <c r="F94" s="20">
        <v>145593</v>
      </c>
      <c r="G94" s="20">
        <f>D94-E94</f>
        <v>108137</v>
      </c>
      <c r="H94" s="21">
        <f>E94-C94</f>
        <v>1966</v>
      </c>
      <c r="I94" s="44">
        <f>H94/E94</f>
        <v>1.3503396454499873E-2</v>
      </c>
      <c r="J94" s="42"/>
      <c r="M94" s="42"/>
    </row>
    <row r="95" spans="1:13">
      <c r="A95" s="7" t="s">
        <v>918</v>
      </c>
      <c r="B95" s="7" t="s">
        <v>919</v>
      </c>
      <c r="C95" s="1">
        <v>119555</v>
      </c>
      <c r="G95" s="7" t="s">
        <v>811</v>
      </c>
      <c r="H95" s="9">
        <v>7</v>
      </c>
      <c r="I95" s="45" t="s">
        <v>2906</v>
      </c>
      <c r="J95" s="45" t="s">
        <v>12</v>
      </c>
      <c r="K95" s="7" t="s">
        <v>12</v>
      </c>
    </row>
    <row r="96" spans="1:13">
      <c r="A96" s="7" t="s">
        <v>2955</v>
      </c>
      <c r="B96" s="7" t="s">
        <v>2645</v>
      </c>
      <c r="C96" s="1">
        <v>24072</v>
      </c>
      <c r="G96" s="7" t="s">
        <v>2903</v>
      </c>
      <c r="H96" s="9">
        <v>0</v>
      </c>
      <c r="I96" s="45" t="s">
        <v>2918</v>
      </c>
      <c r="J96" s="45"/>
    </row>
    <row r="97" spans="1:13" s="19" customFormat="1">
      <c r="A97" s="19" t="s">
        <v>39</v>
      </c>
      <c r="B97" s="35" t="s">
        <v>38</v>
      </c>
      <c r="C97" s="20">
        <f>C98+C101+C104</f>
        <v>478968</v>
      </c>
      <c r="D97" s="20">
        <f>D98+D101+D104</f>
        <v>840933</v>
      </c>
      <c r="E97" s="20">
        <f>E98+E101+E104</f>
        <v>489800</v>
      </c>
      <c r="F97" s="20">
        <f>F98+F101+F104</f>
        <v>489794</v>
      </c>
      <c r="G97" s="20">
        <f>D97-E97</f>
        <v>351133</v>
      </c>
      <c r="H97" s="21">
        <f>E97-C97</f>
        <v>10832</v>
      </c>
      <c r="I97" s="42">
        <f>H97/E97</f>
        <v>2.2115149040424664E-2</v>
      </c>
      <c r="J97" s="42"/>
      <c r="M97" s="42"/>
    </row>
    <row r="98" spans="1:13" s="19" customFormat="1">
      <c r="A98" s="19" t="s">
        <v>920</v>
      </c>
      <c r="B98" s="19" t="s">
        <v>921</v>
      </c>
      <c r="C98" s="20">
        <f>SUM(C99:C100)</f>
        <v>150326</v>
      </c>
      <c r="D98" s="20">
        <f>VLOOKUP($A98,小選挙区集計!$A$1:$H$400,5,FALSE)</f>
        <v>261956</v>
      </c>
      <c r="E98" s="20">
        <f>VLOOKUP($A98,小選挙区集計!$A$1:$H$400,8,FALSE)</f>
        <v>152408</v>
      </c>
      <c r="F98" s="20">
        <v>152407</v>
      </c>
      <c r="G98" s="20">
        <f>D98-E98</f>
        <v>109548</v>
      </c>
      <c r="H98" s="21">
        <f>E98-C98</f>
        <v>2082</v>
      </c>
      <c r="I98" s="44">
        <f>H98/E98</f>
        <v>1.3660700225709936E-2</v>
      </c>
      <c r="J98" s="42"/>
      <c r="M98" s="42"/>
    </row>
    <row r="99" spans="1:13">
      <c r="A99" s="7" t="s">
        <v>922</v>
      </c>
      <c r="B99" s="7" t="s">
        <v>923</v>
      </c>
      <c r="C99" s="1">
        <v>77960</v>
      </c>
      <c r="G99" s="7" t="s">
        <v>811</v>
      </c>
      <c r="H99" s="9">
        <v>3</v>
      </c>
      <c r="I99" s="45" t="s">
        <v>2906</v>
      </c>
      <c r="J99" s="45" t="s">
        <v>12</v>
      </c>
      <c r="K99" s="7" t="s">
        <v>12</v>
      </c>
    </row>
    <row r="100" spans="1:13">
      <c r="A100" s="7" t="s">
        <v>2956</v>
      </c>
      <c r="B100" s="7" t="s">
        <v>2646</v>
      </c>
      <c r="C100" s="1">
        <v>72366</v>
      </c>
      <c r="G100" s="7" t="s">
        <v>2927</v>
      </c>
      <c r="H100" s="9">
        <v>5</v>
      </c>
      <c r="I100" s="45" t="s">
        <v>2919</v>
      </c>
      <c r="J100" s="45" t="s">
        <v>2757</v>
      </c>
      <c r="K100" t="s">
        <v>2756</v>
      </c>
    </row>
    <row r="101" spans="1:13" s="19" customFormat="1">
      <c r="A101" s="19" t="s">
        <v>924</v>
      </c>
      <c r="B101" s="19" t="s">
        <v>925</v>
      </c>
      <c r="C101" s="20">
        <f>SUM(C102:C103)</f>
        <v>155790</v>
      </c>
      <c r="D101" s="20">
        <f>VLOOKUP($A101,小選挙区集計!$A$1:$H$400,5,FALSE)</f>
        <v>258568</v>
      </c>
      <c r="E101" s="20">
        <f>VLOOKUP($A101,小選挙区集計!$A$1:$H$400,8,FALSE)</f>
        <v>158330</v>
      </c>
      <c r="F101" s="20">
        <v>158327</v>
      </c>
      <c r="G101" s="20">
        <f>D101-E101</f>
        <v>100238</v>
      </c>
      <c r="H101" s="21">
        <f>E101-C101</f>
        <v>2540</v>
      </c>
      <c r="I101" s="44">
        <f>H101/E101</f>
        <v>1.6042442998799974E-2</v>
      </c>
      <c r="J101" s="42"/>
      <c r="M101" s="42"/>
    </row>
    <row r="102" spans="1:13" s="40" customFormat="1">
      <c r="A102" s="7" t="s">
        <v>926</v>
      </c>
      <c r="B102" s="7" t="s">
        <v>927</v>
      </c>
      <c r="C102" s="60">
        <v>73945</v>
      </c>
      <c r="D102" s="60"/>
      <c r="E102" s="60"/>
      <c r="F102" s="60"/>
      <c r="G102" s="7" t="s">
        <v>811</v>
      </c>
      <c r="H102" s="9">
        <v>4</v>
      </c>
      <c r="I102" s="45" t="s">
        <v>2906</v>
      </c>
      <c r="J102" s="45" t="s">
        <v>12</v>
      </c>
      <c r="K102" s="7" t="s">
        <v>12</v>
      </c>
      <c r="M102" s="41"/>
    </row>
    <row r="103" spans="1:13" s="40" customFormat="1">
      <c r="A103" s="7" t="s">
        <v>928</v>
      </c>
      <c r="B103" s="7" t="s">
        <v>929</v>
      </c>
      <c r="C103" s="60">
        <v>81845</v>
      </c>
      <c r="D103" s="60"/>
      <c r="E103" s="60"/>
      <c r="F103" s="60"/>
      <c r="G103" s="7" t="s">
        <v>811</v>
      </c>
      <c r="H103" s="9">
        <v>1</v>
      </c>
      <c r="I103" s="45" t="s">
        <v>2919</v>
      </c>
      <c r="J103" s="45" t="s">
        <v>15</v>
      </c>
      <c r="K103" s="7" t="s">
        <v>818</v>
      </c>
      <c r="M103" s="41"/>
    </row>
    <row r="104" spans="1:13" s="19" customFormat="1">
      <c r="A104" s="19" t="s">
        <v>930</v>
      </c>
      <c r="B104" s="19" t="s">
        <v>931</v>
      </c>
      <c r="C104" s="20">
        <f>SUM(C105:C106)</f>
        <v>172852</v>
      </c>
      <c r="D104" s="20">
        <f>VLOOKUP($A104,小選挙区集計!$A$1:$H$400,5,FALSE)</f>
        <v>320409</v>
      </c>
      <c r="E104" s="20">
        <f>VLOOKUP($A104,小選挙区集計!$A$1:$H$400,8,FALSE)</f>
        <v>179062</v>
      </c>
      <c r="F104" s="20">
        <v>179060</v>
      </c>
      <c r="G104" s="20">
        <f>D104-E104</f>
        <v>141347</v>
      </c>
      <c r="H104" s="21">
        <f>E104-C104</f>
        <v>6210</v>
      </c>
      <c r="I104" s="44">
        <f>H104/E104</f>
        <v>3.4680725111972392E-2</v>
      </c>
      <c r="J104" s="42"/>
      <c r="M104" s="42"/>
    </row>
    <row r="105" spans="1:13">
      <c r="A105" s="7" t="s">
        <v>2957</v>
      </c>
      <c r="B105" s="7" t="s">
        <v>2647</v>
      </c>
      <c r="C105" s="1">
        <v>38118</v>
      </c>
      <c r="G105" s="7" t="s">
        <v>2903</v>
      </c>
      <c r="H105" s="9">
        <v>0</v>
      </c>
      <c r="I105" s="45" t="s">
        <v>2918</v>
      </c>
      <c r="J105" s="45"/>
    </row>
    <row r="106" spans="1:13" s="40" customFormat="1">
      <c r="A106" s="7" t="s">
        <v>932</v>
      </c>
      <c r="B106" s="7" t="s">
        <v>933</v>
      </c>
      <c r="C106" s="60">
        <v>134734</v>
      </c>
      <c r="D106" s="60"/>
      <c r="E106" s="60"/>
      <c r="F106" s="60"/>
      <c r="G106" s="7" t="s">
        <v>811</v>
      </c>
      <c r="H106" s="9">
        <v>5</v>
      </c>
      <c r="I106" s="45" t="s">
        <v>2906</v>
      </c>
      <c r="J106" s="45" t="s">
        <v>12</v>
      </c>
      <c r="K106" s="7" t="s">
        <v>12</v>
      </c>
      <c r="M106" s="41"/>
    </row>
    <row r="107" spans="1:13" s="19" customFormat="1">
      <c r="A107" s="19" t="s">
        <v>934</v>
      </c>
      <c r="B107" s="35" t="s">
        <v>41</v>
      </c>
      <c r="C107" s="20">
        <f>C108+C111+C114</f>
        <v>575272</v>
      </c>
      <c r="D107" s="20">
        <f>D108+D111+D114</f>
        <v>905591</v>
      </c>
      <c r="E107" s="20">
        <f>E108+E111+E114</f>
        <v>582647</v>
      </c>
      <c r="F107" s="20">
        <f>F108+F111+F114</f>
        <v>582644</v>
      </c>
      <c r="G107" s="20">
        <f>D107-E107</f>
        <v>322944</v>
      </c>
      <c r="H107" s="21">
        <f>E107-C107</f>
        <v>7375</v>
      </c>
      <c r="I107" s="44">
        <f>H107/E107</f>
        <v>1.2657749889727399E-2</v>
      </c>
      <c r="J107" s="42"/>
      <c r="M107" s="42"/>
    </row>
    <row r="108" spans="1:13" s="19" customFormat="1">
      <c r="A108" s="19" t="s">
        <v>935</v>
      </c>
      <c r="B108" s="19" t="s">
        <v>936</v>
      </c>
      <c r="C108" s="20">
        <f>SUM(C109:C110)</f>
        <v>184560</v>
      </c>
      <c r="D108" s="20">
        <f>VLOOKUP($A108,小選挙区集計!$A$1:$H$400,5,FALSE)</f>
        <v>303982</v>
      </c>
      <c r="E108" s="20">
        <f>VLOOKUP($A108,小選挙区集計!$A$1:$H$400,8,FALSE)</f>
        <v>187235</v>
      </c>
      <c r="F108" s="20">
        <v>187234</v>
      </c>
      <c r="G108" s="20">
        <f>D108-E108</f>
        <v>116747</v>
      </c>
      <c r="H108" s="21">
        <f>E108-C108</f>
        <v>2675</v>
      </c>
      <c r="I108" s="44">
        <f>H108/E108</f>
        <v>1.4286858760381339E-2</v>
      </c>
      <c r="J108" s="42"/>
      <c r="M108" s="42"/>
    </row>
    <row r="109" spans="1:13">
      <c r="A109" s="7" t="s">
        <v>2959</v>
      </c>
      <c r="B109" s="7" t="s">
        <v>2648</v>
      </c>
      <c r="C109" s="1">
        <v>73872</v>
      </c>
      <c r="G109" t="s">
        <v>2903</v>
      </c>
      <c r="H109" s="3">
        <v>0</v>
      </c>
      <c r="I109" s="41" t="s">
        <v>2919</v>
      </c>
      <c r="K109" t="s">
        <v>2756</v>
      </c>
    </row>
    <row r="110" spans="1:13">
      <c r="A110" s="7" t="s">
        <v>938</v>
      </c>
      <c r="B110" s="7" t="s">
        <v>937</v>
      </c>
      <c r="C110" s="1">
        <v>110688</v>
      </c>
      <c r="G110" t="s">
        <v>811</v>
      </c>
      <c r="H110" s="3">
        <v>8</v>
      </c>
      <c r="I110" s="41" t="s">
        <v>2906</v>
      </c>
      <c r="J110" s="41" t="s">
        <v>12</v>
      </c>
      <c r="K110" t="s">
        <v>12</v>
      </c>
    </row>
    <row r="111" spans="1:13" s="19" customFormat="1">
      <c r="A111" s="19" t="s">
        <v>939</v>
      </c>
      <c r="B111" s="19" t="s">
        <v>940</v>
      </c>
      <c r="C111" s="20">
        <f>SUM(C112:C113)</f>
        <v>203734</v>
      </c>
      <c r="D111" s="20">
        <f>VLOOKUP($A111,小選挙区集計!$A$1:$H$400,5,FALSE)</f>
        <v>313967</v>
      </c>
      <c r="E111" s="20">
        <f>VLOOKUP($A111,小選挙区集計!$A$1:$H$400,8,FALSE)</f>
        <v>206323</v>
      </c>
      <c r="F111" s="20">
        <v>206322</v>
      </c>
      <c r="G111" s="20">
        <f>D111-E111</f>
        <v>107644</v>
      </c>
      <c r="H111" s="21">
        <f>E111-C111</f>
        <v>2589</v>
      </c>
      <c r="I111" s="44">
        <f>H111/E111</f>
        <v>1.2548285940006688E-2</v>
      </c>
      <c r="J111" s="42"/>
      <c r="M111" s="42"/>
    </row>
    <row r="112" spans="1:13">
      <c r="A112" s="7" t="s">
        <v>941</v>
      </c>
      <c r="B112" s="7" t="s">
        <v>942</v>
      </c>
      <c r="C112" s="1">
        <v>125992</v>
      </c>
      <c r="G112" s="7" t="s">
        <v>811</v>
      </c>
      <c r="H112" s="9">
        <v>3</v>
      </c>
      <c r="I112" s="45" t="s">
        <v>2906</v>
      </c>
      <c r="J112" s="45" t="s">
        <v>12</v>
      </c>
      <c r="K112" s="7" t="s">
        <v>12</v>
      </c>
    </row>
    <row r="113" spans="1:13">
      <c r="A113" s="7" t="s">
        <v>2960</v>
      </c>
      <c r="B113" s="7" t="s">
        <v>2649</v>
      </c>
      <c r="C113" s="1">
        <v>77742</v>
      </c>
      <c r="G113" s="7" t="s">
        <v>2903</v>
      </c>
      <c r="H113" s="9">
        <v>0</v>
      </c>
      <c r="I113" s="45" t="s">
        <v>2963</v>
      </c>
      <c r="J113" s="45"/>
    </row>
    <row r="114" spans="1:13" s="19" customFormat="1">
      <c r="A114" s="19" t="s">
        <v>943</v>
      </c>
      <c r="B114" s="19" t="s">
        <v>944</v>
      </c>
      <c r="C114" s="20">
        <f>SUM(C115:C117)</f>
        <v>186978</v>
      </c>
      <c r="D114" s="20">
        <f>VLOOKUP($A114,小選挙区集計!$A$1:$H$400,5,FALSE)</f>
        <v>287642</v>
      </c>
      <c r="E114" s="20">
        <f>VLOOKUP($A114,小選挙区集計!$A$1:$H$400,8,FALSE)</f>
        <v>189089</v>
      </c>
      <c r="F114" s="20">
        <v>189088</v>
      </c>
      <c r="G114" s="20">
        <f>D114-E114</f>
        <v>98553</v>
      </c>
      <c r="H114" s="21">
        <f>E114-C114</f>
        <v>2111</v>
      </c>
      <c r="I114" s="44">
        <f>H114/E114</f>
        <v>1.1164055021709354E-2</v>
      </c>
      <c r="J114" s="42"/>
      <c r="M114" s="42"/>
    </row>
    <row r="115" spans="1:13">
      <c r="A115" s="7" t="s">
        <v>2958</v>
      </c>
      <c r="B115" s="7" t="s">
        <v>2650</v>
      </c>
      <c r="C115" s="1">
        <v>12100</v>
      </c>
      <c r="G115" s="7" t="s">
        <v>2903</v>
      </c>
      <c r="H115" s="9">
        <v>0</v>
      </c>
      <c r="I115" s="45" t="s">
        <v>2918</v>
      </c>
      <c r="J115" s="45"/>
      <c r="K115" s="7"/>
    </row>
    <row r="116" spans="1:13">
      <c r="A116" s="7" t="s">
        <v>2961</v>
      </c>
      <c r="B116" s="7" t="s">
        <v>2758</v>
      </c>
      <c r="C116" s="1">
        <v>66320</v>
      </c>
      <c r="G116" s="7" t="s">
        <v>2903</v>
      </c>
      <c r="H116" s="9">
        <v>0</v>
      </c>
      <c r="I116" s="45" t="s">
        <v>2917</v>
      </c>
      <c r="J116" s="45" t="s">
        <v>2754</v>
      </c>
      <c r="K116" s="7"/>
    </row>
    <row r="117" spans="1:13">
      <c r="A117" s="7" t="s">
        <v>2962</v>
      </c>
      <c r="B117" s="7" t="s">
        <v>945</v>
      </c>
      <c r="C117" s="1">
        <v>108558</v>
      </c>
      <c r="G117" s="7" t="s">
        <v>811</v>
      </c>
      <c r="H117" s="9">
        <v>2</v>
      </c>
      <c r="I117" s="45" t="s">
        <v>2906</v>
      </c>
      <c r="J117" s="45" t="s">
        <v>12</v>
      </c>
      <c r="K117" s="7" t="s">
        <v>12</v>
      </c>
    </row>
    <row r="118" spans="1:13" s="19" customFormat="1">
      <c r="A118" s="19" t="s">
        <v>946</v>
      </c>
      <c r="B118" s="35" t="s">
        <v>44</v>
      </c>
      <c r="C118" s="20">
        <f>C119+C122+C125+C128+C131</f>
        <v>896003</v>
      </c>
      <c r="D118" s="20">
        <f>D119+D122+D125+D128+D131</f>
        <v>1573402</v>
      </c>
      <c r="E118" s="20">
        <f>E119+E122+E125+E128+E131</f>
        <v>912735</v>
      </c>
      <c r="F118" s="20">
        <f>F119+F122+F125+F128+F131</f>
        <v>912728</v>
      </c>
      <c r="G118" s="20">
        <f>D118-E118</f>
        <v>660667</v>
      </c>
      <c r="H118" s="21">
        <f>E118-C118</f>
        <v>16732</v>
      </c>
      <c r="I118" s="44">
        <f>H118/E118</f>
        <v>1.8331717311158222E-2</v>
      </c>
      <c r="J118" s="42"/>
      <c r="M118" s="42"/>
    </row>
    <row r="119" spans="1:13" s="19" customFormat="1">
      <c r="A119" s="19" t="s">
        <v>947</v>
      </c>
      <c r="B119" s="19" t="s">
        <v>948</v>
      </c>
      <c r="C119" s="20">
        <f>SUM(C120:C121)</f>
        <v>241694</v>
      </c>
      <c r="D119" s="20">
        <f>VLOOKUP($A119,小選挙区集計!$A$1:$H$400,5,FALSE)</f>
        <v>404405</v>
      </c>
      <c r="E119" s="20">
        <f>VLOOKUP($A119,小選挙区集計!$A$1:$H$400,8,FALSE)</f>
        <v>245103</v>
      </c>
      <c r="F119" s="20">
        <v>245102</v>
      </c>
      <c r="G119" s="20">
        <f>D119-E119</f>
        <v>159302</v>
      </c>
      <c r="H119" s="21">
        <f>E119-C119</f>
        <v>3409</v>
      </c>
      <c r="I119" s="44">
        <f>H119/E119</f>
        <v>1.3908438493204897E-2</v>
      </c>
      <c r="J119" s="42"/>
      <c r="M119" s="42"/>
    </row>
    <row r="120" spans="1:13">
      <c r="A120" s="7" t="s">
        <v>949</v>
      </c>
      <c r="B120" s="7" t="s">
        <v>950</v>
      </c>
      <c r="C120" s="1">
        <v>123620</v>
      </c>
      <c r="G120" s="7" t="s">
        <v>811</v>
      </c>
      <c r="H120" s="9">
        <v>2</v>
      </c>
      <c r="I120" s="45" t="s">
        <v>2919</v>
      </c>
      <c r="J120" s="45" t="s">
        <v>951</v>
      </c>
      <c r="K120" t="s">
        <v>818</v>
      </c>
    </row>
    <row r="121" spans="1:13">
      <c r="A121" s="7" t="s">
        <v>952</v>
      </c>
      <c r="B121" s="7" t="s">
        <v>953</v>
      </c>
      <c r="C121" s="1">
        <v>118074</v>
      </c>
      <c r="G121" s="7" t="s">
        <v>811</v>
      </c>
      <c r="H121" s="9">
        <v>4</v>
      </c>
      <c r="I121" s="45" t="s">
        <v>2906</v>
      </c>
      <c r="J121" s="45" t="s">
        <v>12</v>
      </c>
      <c r="K121" s="7" t="s">
        <v>12</v>
      </c>
    </row>
    <row r="122" spans="1:13" s="19" customFormat="1">
      <c r="A122" s="19" t="s">
        <v>954</v>
      </c>
      <c r="B122" s="19" t="s">
        <v>955</v>
      </c>
      <c r="C122" s="20">
        <f>SUM(C123:C124)</f>
        <v>188139</v>
      </c>
      <c r="D122" s="20">
        <f>VLOOKUP($A122,小選挙区集計!$A$1:$H$400,5,FALSE)</f>
        <v>347250</v>
      </c>
      <c r="E122" s="20">
        <f>VLOOKUP($A122,小選挙区集計!$A$1:$H$400,8,FALSE)</f>
        <v>191206</v>
      </c>
      <c r="F122" s="20">
        <v>191205</v>
      </c>
      <c r="G122" s="20">
        <f>D122-E122</f>
        <v>156044</v>
      </c>
      <c r="H122" s="21">
        <f>E122-C122</f>
        <v>3067</v>
      </c>
      <c r="I122" s="44">
        <f>H122/E122</f>
        <v>1.6040291622647824E-2</v>
      </c>
      <c r="J122" s="42"/>
      <c r="M122" s="42"/>
    </row>
    <row r="123" spans="1:13">
      <c r="A123" s="7" t="s">
        <v>2964</v>
      </c>
      <c r="B123" s="7" t="s">
        <v>2651</v>
      </c>
      <c r="C123" s="1">
        <v>85501</v>
      </c>
      <c r="G123" t="s">
        <v>2903</v>
      </c>
      <c r="H123" s="3">
        <v>0</v>
      </c>
      <c r="I123" s="41" t="s">
        <v>2919</v>
      </c>
    </row>
    <row r="124" spans="1:13">
      <c r="A124" s="7" t="s">
        <v>957</v>
      </c>
      <c r="B124" s="7" t="s">
        <v>956</v>
      </c>
      <c r="C124" s="1">
        <v>102638</v>
      </c>
      <c r="G124" t="s">
        <v>811</v>
      </c>
      <c r="H124" s="3">
        <v>8</v>
      </c>
      <c r="I124" s="41" t="s">
        <v>2906</v>
      </c>
      <c r="J124" s="41" t="s">
        <v>12</v>
      </c>
      <c r="K124" t="s">
        <v>12</v>
      </c>
    </row>
    <row r="125" spans="1:13" s="19" customFormat="1">
      <c r="A125" s="19" t="s">
        <v>958</v>
      </c>
      <c r="B125" s="19" t="s">
        <v>959</v>
      </c>
      <c r="C125" s="20">
        <f>SUM(C126:C127)</f>
        <v>166759</v>
      </c>
      <c r="D125" s="20">
        <f>VLOOKUP($A125,小選挙区集計!$A$1:$H$400,5,FALSE)</f>
        <v>264121</v>
      </c>
      <c r="E125" s="20">
        <f>VLOOKUP($A125,小選挙区集計!$A$1:$H$400,8,FALSE)</f>
        <v>169168</v>
      </c>
      <c r="F125" s="20">
        <v>169167</v>
      </c>
      <c r="G125" s="20">
        <f>D125-E125</f>
        <v>94953</v>
      </c>
      <c r="H125" s="21">
        <f>E125-C125</f>
        <v>2409</v>
      </c>
      <c r="I125" s="44">
        <f>H125/E125</f>
        <v>1.4240281849995271E-2</v>
      </c>
      <c r="J125" s="42"/>
      <c r="M125" s="42"/>
    </row>
    <row r="126" spans="1:13">
      <c r="A126" s="7" t="s">
        <v>960</v>
      </c>
      <c r="B126" s="7" t="s">
        <v>961</v>
      </c>
      <c r="C126" s="1">
        <v>76302</v>
      </c>
      <c r="G126" s="7" t="s">
        <v>811</v>
      </c>
      <c r="H126" s="9">
        <v>1</v>
      </c>
      <c r="I126" s="45" t="s">
        <v>2906</v>
      </c>
      <c r="J126" s="45" t="s">
        <v>12</v>
      </c>
      <c r="K126" s="7" t="s">
        <v>12</v>
      </c>
    </row>
    <row r="127" spans="1:13">
      <c r="A127" s="7" t="s">
        <v>2965</v>
      </c>
      <c r="B127" s="7" t="s">
        <v>962</v>
      </c>
      <c r="C127" s="1">
        <v>90457</v>
      </c>
      <c r="G127" s="7" t="s">
        <v>811</v>
      </c>
      <c r="H127" s="3">
        <v>9</v>
      </c>
      <c r="I127" s="41" t="s">
        <v>2919</v>
      </c>
      <c r="J127" s="45" t="s">
        <v>951</v>
      </c>
      <c r="K127" t="s">
        <v>818</v>
      </c>
    </row>
    <row r="128" spans="1:13" s="19" customFormat="1">
      <c r="A128" s="19" t="s">
        <v>963</v>
      </c>
      <c r="B128" s="19" t="s">
        <v>964</v>
      </c>
      <c r="C128" s="20">
        <f>SUM(C129:C130)</f>
        <v>150467</v>
      </c>
      <c r="D128" s="20">
        <f>VLOOKUP($A128,小選挙区集計!$A$1:$H$400,5,FALSE)</f>
        <v>237353</v>
      </c>
      <c r="E128" s="20">
        <f>VLOOKUP($A128,小選挙区集計!$A$1:$H$400,8,FALSE)</f>
        <v>153515</v>
      </c>
      <c r="F128" s="20">
        <v>153514</v>
      </c>
      <c r="G128" s="20">
        <f>D128-E128</f>
        <v>83838</v>
      </c>
      <c r="H128" s="21">
        <f>E128-C128</f>
        <v>3048</v>
      </c>
      <c r="I128" s="44">
        <f>H128/E128</f>
        <v>1.9854737322085789E-2</v>
      </c>
      <c r="J128" s="42"/>
      <c r="M128" s="42"/>
    </row>
    <row r="129" spans="1:13">
      <c r="A129" s="7" t="s">
        <v>965</v>
      </c>
      <c r="B129" s="7" t="s">
        <v>967</v>
      </c>
      <c r="C129" s="1">
        <v>76683</v>
      </c>
      <c r="G129" s="7" t="s">
        <v>811</v>
      </c>
      <c r="H129" s="9">
        <v>3</v>
      </c>
      <c r="I129" s="45" t="s">
        <v>2919</v>
      </c>
      <c r="J129" s="45" t="s">
        <v>15</v>
      </c>
      <c r="K129" s="7" t="s">
        <v>14</v>
      </c>
    </row>
    <row r="130" spans="1:13">
      <c r="A130" s="7" t="s">
        <v>966</v>
      </c>
      <c r="B130" s="7" t="s">
        <v>968</v>
      </c>
      <c r="C130" s="1">
        <v>73784</v>
      </c>
      <c r="G130" s="7" t="s">
        <v>811</v>
      </c>
      <c r="H130" s="9">
        <v>3</v>
      </c>
      <c r="I130" s="45" t="s">
        <v>2906</v>
      </c>
      <c r="J130" s="45" t="s">
        <v>12</v>
      </c>
      <c r="K130" s="7" t="s">
        <v>12</v>
      </c>
    </row>
    <row r="131" spans="1:13" s="19" customFormat="1">
      <c r="A131" s="19" t="s">
        <v>969</v>
      </c>
      <c r="B131" s="19" t="s">
        <v>970</v>
      </c>
      <c r="C131" s="20">
        <f>SUM(C132:C133)</f>
        <v>148944</v>
      </c>
      <c r="D131" s="20">
        <f>VLOOKUP($A131,小選挙区集計!$A$1:$H$400,5,FALSE)</f>
        <v>320273</v>
      </c>
      <c r="E131" s="20">
        <f>VLOOKUP($A131,小選挙区集計!$A$1:$H$400,8,FALSE)</f>
        <v>153743</v>
      </c>
      <c r="F131" s="20">
        <v>153740</v>
      </c>
      <c r="G131" s="20">
        <f>D131-E131</f>
        <v>166530</v>
      </c>
      <c r="H131" s="21">
        <f>E131-C131</f>
        <v>4799</v>
      </c>
      <c r="I131" s="44">
        <f>H131/E131</f>
        <v>3.1214429274828773E-2</v>
      </c>
      <c r="J131" s="42"/>
      <c r="M131" s="42"/>
    </row>
    <row r="132" spans="1:13">
      <c r="A132" s="7" t="s">
        <v>971</v>
      </c>
      <c r="B132" s="7" t="s">
        <v>974</v>
      </c>
      <c r="C132" s="1">
        <v>55619</v>
      </c>
      <c r="G132" s="7" t="s">
        <v>807</v>
      </c>
      <c r="H132" s="9">
        <v>0</v>
      </c>
      <c r="I132" s="45" t="s">
        <v>2918</v>
      </c>
      <c r="J132" s="45" t="s">
        <v>17</v>
      </c>
    </row>
    <row r="133" spans="1:13">
      <c r="A133" s="7" t="s">
        <v>973</v>
      </c>
      <c r="B133" s="7" t="s">
        <v>972</v>
      </c>
      <c r="C133" s="1">
        <v>93325</v>
      </c>
      <c r="G133" s="7" t="s">
        <v>811</v>
      </c>
      <c r="H133" s="9">
        <v>7</v>
      </c>
      <c r="I133" s="45" t="s">
        <v>2906</v>
      </c>
      <c r="J133" s="45" t="s">
        <v>12</v>
      </c>
      <c r="K133" s="7" t="s">
        <v>12</v>
      </c>
    </row>
    <row r="134" spans="1:13" s="19" customFormat="1">
      <c r="A134" s="19" t="s">
        <v>975</v>
      </c>
      <c r="B134" s="19" t="s">
        <v>49</v>
      </c>
      <c r="C134" s="20">
        <f>C135+C138+C141+C145+C149+C154+C157</f>
        <v>1243174</v>
      </c>
      <c r="D134" s="20">
        <f>D135+D138+D141+D145+D149+D154+D157</f>
        <v>2414968</v>
      </c>
      <c r="E134" s="20">
        <f>E135+E138+E141+E145+E149+E154+E157</f>
        <v>1268935</v>
      </c>
      <c r="F134" s="20">
        <f>F135+F138+F141+F145+F149+F154+F157</f>
        <v>1268926</v>
      </c>
      <c r="G134" s="20">
        <f>D134-E134</f>
        <v>1146033</v>
      </c>
      <c r="H134" s="21">
        <f>E134-C134</f>
        <v>25761</v>
      </c>
      <c r="I134" s="44">
        <f>H134/E134</f>
        <v>2.0301276267105879E-2</v>
      </c>
      <c r="J134" s="42"/>
      <c r="M134" s="42"/>
    </row>
    <row r="135" spans="1:13" s="19" customFormat="1">
      <c r="A135" s="35" t="s">
        <v>976</v>
      </c>
      <c r="B135" s="35" t="s">
        <v>977</v>
      </c>
      <c r="C135" s="20">
        <f>SUM(C136:C137)</f>
        <v>201863</v>
      </c>
      <c r="D135" s="20">
        <f>VLOOKUP($A135,小選挙区集計!$A$1:$H$400,5,FALSE)</f>
        <v>402090</v>
      </c>
      <c r="E135" s="20">
        <f>VLOOKUP($A135,小選挙区集計!$A$1:$H$400,8,FALSE)</f>
        <v>206229</v>
      </c>
      <c r="F135" s="20">
        <v>206229</v>
      </c>
      <c r="G135" s="20">
        <f>D135-E135</f>
        <v>195861</v>
      </c>
      <c r="H135" s="21">
        <f>E135-C135</f>
        <v>4366</v>
      </c>
      <c r="I135" s="44">
        <f>H135/E135</f>
        <v>2.1170640404598772E-2</v>
      </c>
      <c r="J135" s="42"/>
      <c r="M135" s="42"/>
    </row>
    <row r="136" spans="1:13">
      <c r="A136" s="7" t="s">
        <v>2966</v>
      </c>
      <c r="B136" s="7" t="s">
        <v>978</v>
      </c>
      <c r="C136" s="1">
        <v>105072</v>
      </c>
      <c r="G136" s="7" t="s">
        <v>804</v>
      </c>
      <c r="H136" s="9">
        <v>2</v>
      </c>
      <c r="I136" s="45" t="s">
        <v>2975</v>
      </c>
      <c r="J136" s="45" t="s">
        <v>15</v>
      </c>
      <c r="K136" s="7" t="s">
        <v>818</v>
      </c>
    </row>
    <row r="137" spans="1:13">
      <c r="A137" s="7" t="s">
        <v>2967</v>
      </c>
      <c r="B137" s="7" t="s">
        <v>979</v>
      </c>
      <c r="C137" s="1">
        <v>96791</v>
      </c>
      <c r="G137" s="7" t="s">
        <v>811</v>
      </c>
      <c r="H137" s="9">
        <v>3</v>
      </c>
      <c r="I137" s="45" t="s">
        <v>2976</v>
      </c>
      <c r="J137" s="45" t="s">
        <v>12</v>
      </c>
      <c r="K137" s="7" t="s">
        <v>12</v>
      </c>
    </row>
    <row r="138" spans="1:13" s="19" customFormat="1">
      <c r="A138" s="35" t="s">
        <v>980</v>
      </c>
      <c r="B138" s="35" t="s">
        <v>981</v>
      </c>
      <c r="C138" s="20">
        <f>SUM(C139:C140)</f>
        <v>171934</v>
      </c>
      <c r="D138" s="20">
        <f>VLOOKUP($A138,小選挙区集計!$A$1:$H$400,5,FALSE)</f>
        <v>355390</v>
      </c>
      <c r="E138" s="20">
        <f>VLOOKUP($A138,小選挙区集計!$A$1:$H$400,8,FALSE)</f>
        <v>176982</v>
      </c>
      <c r="F138" s="20">
        <v>176983</v>
      </c>
      <c r="G138" s="20">
        <f>D138-E138</f>
        <v>178408</v>
      </c>
      <c r="H138" s="21">
        <f>E138-C138</f>
        <v>5048</v>
      </c>
      <c r="I138" s="44">
        <f>H138/E138</f>
        <v>2.852267462227797E-2</v>
      </c>
      <c r="J138" s="42"/>
      <c r="M138" s="42"/>
    </row>
    <row r="139" spans="1:13">
      <c r="A139" s="7" t="s">
        <v>2968</v>
      </c>
      <c r="B139" s="7" t="s">
        <v>982</v>
      </c>
      <c r="C139" s="1">
        <v>110831</v>
      </c>
      <c r="G139" s="7" t="s">
        <v>811</v>
      </c>
      <c r="H139" s="9">
        <v>12</v>
      </c>
      <c r="I139" s="45" t="s">
        <v>2976</v>
      </c>
      <c r="J139" s="45" t="s">
        <v>12</v>
      </c>
      <c r="K139" s="7" t="s">
        <v>12</v>
      </c>
    </row>
    <row r="140" spans="1:13">
      <c r="A140" s="7" t="s">
        <v>2969</v>
      </c>
      <c r="B140" s="7" t="s">
        <v>2652</v>
      </c>
      <c r="C140" s="1">
        <v>61103</v>
      </c>
      <c r="G140" s="7" t="s">
        <v>2973</v>
      </c>
      <c r="H140" s="9">
        <v>2</v>
      </c>
      <c r="I140" s="45" t="s">
        <v>2977</v>
      </c>
      <c r="J140" s="45" t="s">
        <v>2760</v>
      </c>
      <c r="K140" s="7"/>
    </row>
    <row r="141" spans="1:13" s="19" customFormat="1">
      <c r="A141" s="35" t="s">
        <v>983</v>
      </c>
      <c r="B141" s="35" t="s">
        <v>984</v>
      </c>
      <c r="C141" s="20">
        <f>SUM(C142:C144)</f>
        <v>204222</v>
      </c>
      <c r="D141" s="20">
        <f>VLOOKUP($A141,小選挙区集計!$A$1:$H$400,5,FALSE)</f>
        <v>389521</v>
      </c>
      <c r="E141" s="20">
        <f>VLOOKUP($A141,小選挙区集計!$A$1:$H$400,8,FALSE)</f>
        <v>208485</v>
      </c>
      <c r="F141" s="20">
        <v>208483</v>
      </c>
      <c r="G141" s="20">
        <f>D141-E141</f>
        <v>181036</v>
      </c>
      <c r="H141" s="21">
        <f>E141-C141</f>
        <v>4263</v>
      </c>
      <c r="I141" s="44">
        <f>H141/E141</f>
        <v>2.0447514209655369E-2</v>
      </c>
      <c r="J141" s="42"/>
      <c r="M141" s="42"/>
    </row>
    <row r="142" spans="1:13">
      <c r="A142" s="7" t="s">
        <v>2970</v>
      </c>
      <c r="B142" s="7" t="s">
        <v>985</v>
      </c>
      <c r="C142" s="1">
        <v>109448</v>
      </c>
      <c r="G142" s="7" t="s">
        <v>811</v>
      </c>
      <c r="H142" s="9">
        <v>5</v>
      </c>
      <c r="I142" s="45" t="s">
        <v>2976</v>
      </c>
      <c r="J142" s="45" t="s">
        <v>12</v>
      </c>
      <c r="K142" s="7" t="s">
        <v>12</v>
      </c>
    </row>
    <row r="143" spans="1:13">
      <c r="A143" s="7" t="s">
        <v>2971</v>
      </c>
      <c r="B143" s="7" t="s">
        <v>2653</v>
      </c>
      <c r="C143" s="1">
        <v>63674</v>
      </c>
      <c r="G143" s="7" t="s">
        <v>2974</v>
      </c>
      <c r="H143" s="9">
        <v>0</v>
      </c>
      <c r="I143" s="45" t="s">
        <v>2978</v>
      </c>
      <c r="J143" s="45"/>
    </row>
    <row r="144" spans="1:13">
      <c r="A144" s="7" t="s">
        <v>2972</v>
      </c>
      <c r="B144" s="7" t="s">
        <v>2654</v>
      </c>
      <c r="C144" s="1">
        <v>31100</v>
      </c>
      <c r="G144" s="7" t="s">
        <v>2974</v>
      </c>
      <c r="H144" s="9">
        <v>0</v>
      </c>
      <c r="I144" s="45" t="s">
        <v>2979</v>
      </c>
      <c r="J144" s="45"/>
    </row>
    <row r="145" spans="1:13" s="19" customFormat="1">
      <c r="A145" s="35" t="s">
        <v>986</v>
      </c>
      <c r="B145" s="35" t="s">
        <v>987</v>
      </c>
      <c r="C145" s="20">
        <f>SUM(C146:C148)</f>
        <v>139434</v>
      </c>
      <c r="D145" s="20">
        <f>VLOOKUP($A145,小選挙区集計!$A$1:$H$400,5,FALSE)</f>
        <v>268147</v>
      </c>
      <c r="E145" s="20">
        <f>VLOOKUP($A145,小選挙区集計!$A$1:$H$400,8,FALSE)</f>
        <v>141606</v>
      </c>
      <c r="F145" s="20">
        <v>141606</v>
      </c>
      <c r="G145" s="20">
        <f>D145-E145</f>
        <v>126541</v>
      </c>
      <c r="H145" s="21">
        <f>E145-C145</f>
        <v>2172</v>
      </c>
      <c r="I145" s="44">
        <f>H145/E145</f>
        <v>1.5338333121477903E-2</v>
      </c>
      <c r="J145" s="42"/>
      <c r="M145" s="42"/>
    </row>
    <row r="146" spans="1:13">
      <c r="A146" s="7" t="s">
        <v>988</v>
      </c>
      <c r="B146" s="7" t="s">
        <v>989</v>
      </c>
      <c r="C146" s="1">
        <v>98254</v>
      </c>
      <c r="G146" s="7" t="s">
        <v>811</v>
      </c>
      <c r="H146" s="9">
        <v>7</v>
      </c>
      <c r="I146" s="45" t="s">
        <v>2976</v>
      </c>
      <c r="J146" s="45" t="s">
        <v>12</v>
      </c>
      <c r="K146" s="7" t="s">
        <v>12</v>
      </c>
    </row>
    <row r="147" spans="1:13">
      <c r="A147" s="7" t="s">
        <v>2980</v>
      </c>
      <c r="B147" s="7" t="s">
        <v>2656</v>
      </c>
      <c r="C147" s="1">
        <v>25162</v>
      </c>
      <c r="G147" s="7" t="s">
        <v>2974</v>
      </c>
      <c r="H147" s="9">
        <v>0</v>
      </c>
      <c r="I147" s="45" t="s">
        <v>2979</v>
      </c>
      <c r="J147" s="45"/>
      <c r="K147" s="7"/>
      <c r="L147" t="s">
        <v>2761</v>
      </c>
    </row>
    <row r="148" spans="1:13">
      <c r="A148" s="7" t="s">
        <v>2981</v>
      </c>
      <c r="B148" s="7" t="s">
        <v>2655</v>
      </c>
      <c r="C148" s="1">
        <v>16018</v>
      </c>
      <c r="G148" s="7" t="s">
        <v>2974</v>
      </c>
      <c r="H148" s="9">
        <v>0</v>
      </c>
      <c r="I148" s="45" t="s">
        <v>2984</v>
      </c>
      <c r="J148" s="45"/>
      <c r="K148" s="7"/>
    </row>
    <row r="149" spans="1:13" s="19" customFormat="1">
      <c r="A149" s="35" t="s">
        <v>990</v>
      </c>
      <c r="B149" s="35" t="s">
        <v>991</v>
      </c>
      <c r="C149" s="20">
        <f>SUM(C150:C153)</f>
        <v>126560</v>
      </c>
      <c r="D149" s="20">
        <f>VLOOKUP($A149,小選挙区集計!$A$1:$H$400,5,FALSE)</f>
        <v>241755</v>
      </c>
      <c r="E149" s="20">
        <f>VLOOKUP($A149,小選挙区集計!$A$1:$H$400,8,FALSE)</f>
        <v>128864</v>
      </c>
      <c r="F149" s="20">
        <v>128862</v>
      </c>
      <c r="G149" s="20">
        <f>D149-E149</f>
        <v>112891</v>
      </c>
      <c r="H149" s="21">
        <f>E149-C149</f>
        <v>2304</v>
      </c>
      <c r="I149" s="44">
        <f>H149/E149</f>
        <v>1.7879314626272659E-2</v>
      </c>
      <c r="J149" s="42"/>
      <c r="M149" s="42"/>
    </row>
    <row r="150" spans="1:13">
      <c r="A150" s="7" t="s">
        <v>2982</v>
      </c>
      <c r="B150" s="7" t="s">
        <v>2657</v>
      </c>
      <c r="C150" s="1">
        <v>8061</v>
      </c>
      <c r="G150" s="7" t="s">
        <v>2974</v>
      </c>
      <c r="H150" s="9">
        <v>0</v>
      </c>
      <c r="I150" s="45" t="s">
        <v>2984</v>
      </c>
      <c r="J150" s="45"/>
    </row>
    <row r="151" spans="1:13">
      <c r="A151" s="7" t="s">
        <v>993</v>
      </c>
      <c r="B151" s="7" t="s">
        <v>992</v>
      </c>
      <c r="C151" s="1">
        <v>53878</v>
      </c>
      <c r="G151" s="7" t="s">
        <v>811</v>
      </c>
      <c r="H151" s="9">
        <v>3</v>
      </c>
      <c r="I151" s="45" t="s">
        <v>2976</v>
      </c>
      <c r="J151" s="45" t="s">
        <v>12</v>
      </c>
      <c r="K151" s="7" t="s">
        <v>12</v>
      </c>
    </row>
    <row r="152" spans="1:13">
      <c r="A152" s="7" t="s">
        <v>994</v>
      </c>
      <c r="B152" s="7" t="s">
        <v>995</v>
      </c>
      <c r="C152" s="1">
        <v>61373</v>
      </c>
      <c r="G152" s="7" t="s">
        <v>807</v>
      </c>
      <c r="H152" s="9">
        <v>1</v>
      </c>
      <c r="I152" s="45" t="s">
        <v>2985</v>
      </c>
      <c r="J152" s="45" t="s">
        <v>15</v>
      </c>
      <c r="K152" t="s">
        <v>2325</v>
      </c>
    </row>
    <row r="153" spans="1:13">
      <c r="A153" s="7" t="s">
        <v>2983</v>
      </c>
      <c r="B153" s="7" t="s">
        <v>2658</v>
      </c>
      <c r="C153" s="1">
        <v>3248</v>
      </c>
      <c r="G153" s="7" t="s">
        <v>2974</v>
      </c>
      <c r="H153" s="9">
        <v>0</v>
      </c>
      <c r="I153" s="45" t="s">
        <v>2975</v>
      </c>
      <c r="J153" s="45"/>
    </row>
    <row r="154" spans="1:13" s="19" customFormat="1">
      <c r="A154" s="35" t="s">
        <v>996</v>
      </c>
      <c r="B154" s="35" t="s">
        <v>997</v>
      </c>
      <c r="C154" s="20">
        <f>SUM(C155:C156)</f>
        <v>239273</v>
      </c>
      <c r="D154" s="20">
        <f>VLOOKUP($A154,小選挙区集計!$A$1:$H$400,5,FALSE)</f>
        <v>454712</v>
      </c>
      <c r="E154" s="20">
        <f>VLOOKUP($A154,小選挙区集計!$A$1:$H$400,8,FALSE)</f>
        <v>243833</v>
      </c>
      <c r="F154" s="20">
        <v>243829</v>
      </c>
      <c r="G154" s="20">
        <f>D154-E154</f>
        <v>210879</v>
      </c>
      <c r="H154" s="21">
        <f>E154-C154</f>
        <v>4560</v>
      </c>
      <c r="I154" s="44">
        <f>H154/E154</f>
        <v>1.8701324267018819E-2</v>
      </c>
      <c r="J154" s="42"/>
      <c r="M154" s="42"/>
    </row>
    <row r="155" spans="1:13">
      <c r="A155" s="7" t="s">
        <v>998</v>
      </c>
      <c r="B155" s="7" t="s">
        <v>1001</v>
      </c>
      <c r="C155" s="1">
        <v>113570</v>
      </c>
      <c r="G155" s="7" t="s">
        <v>811</v>
      </c>
      <c r="H155" s="9">
        <v>1</v>
      </c>
      <c r="I155" s="45" t="s">
        <v>2978</v>
      </c>
      <c r="J155" s="45" t="s">
        <v>15</v>
      </c>
      <c r="K155" s="7" t="s">
        <v>818</v>
      </c>
    </row>
    <row r="156" spans="1:13">
      <c r="A156" s="7" t="s">
        <v>1000</v>
      </c>
      <c r="B156" s="7" t="s">
        <v>999</v>
      </c>
      <c r="C156" s="1">
        <v>125703</v>
      </c>
      <c r="G156" s="7" t="s">
        <v>811</v>
      </c>
      <c r="H156" s="9">
        <v>1</v>
      </c>
      <c r="I156" s="45" t="s">
        <v>2976</v>
      </c>
      <c r="J156" s="45" t="s">
        <v>12</v>
      </c>
      <c r="K156" t="s">
        <v>2326</v>
      </c>
    </row>
    <row r="157" spans="1:13" s="19" customFormat="1">
      <c r="A157" s="35" t="s">
        <v>1002</v>
      </c>
      <c r="B157" s="35" t="s">
        <v>1003</v>
      </c>
      <c r="C157" s="20">
        <f>SUM(C158:C160)</f>
        <v>159888</v>
      </c>
      <c r="D157" s="20">
        <f>VLOOKUP($A157,小選挙区集計!$A$1:$H$400,5,FALSE)</f>
        <v>303353</v>
      </c>
      <c r="E157" s="20">
        <f>VLOOKUP($A157,小選挙区集計!$A$1:$H$400,8,FALSE)</f>
        <v>162936</v>
      </c>
      <c r="F157" s="20">
        <v>162934</v>
      </c>
      <c r="G157" s="20">
        <f>D157-E157</f>
        <v>140417</v>
      </c>
      <c r="H157" s="21">
        <f>E157-C157</f>
        <v>3048</v>
      </c>
      <c r="I157" s="44">
        <f>H157/E157</f>
        <v>1.8706731477389896E-2</v>
      </c>
      <c r="J157" s="42"/>
      <c r="M157" s="42"/>
    </row>
    <row r="158" spans="1:13">
      <c r="A158" s="7" t="s">
        <v>1004</v>
      </c>
      <c r="B158" s="7" t="s">
        <v>1005</v>
      </c>
      <c r="C158" s="1">
        <v>74362</v>
      </c>
      <c r="G158" s="7" t="s">
        <v>811</v>
      </c>
      <c r="H158" s="9">
        <v>5</v>
      </c>
      <c r="I158" s="45" t="s">
        <v>2976</v>
      </c>
      <c r="J158" s="45" t="s">
        <v>12</v>
      </c>
      <c r="K158" s="7" t="s">
        <v>12</v>
      </c>
    </row>
    <row r="159" spans="1:13">
      <c r="A159" s="7" t="s">
        <v>2986</v>
      </c>
      <c r="B159" s="7" t="s">
        <v>2987</v>
      </c>
      <c r="C159" s="1">
        <v>14683</v>
      </c>
      <c r="G159" s="7" t="s">
        <v>2974</v>
      </c>
      <c r="H159" s="9">
        <v>0</v>
      </c>
      <c r="I159" s="41" t="s">
        <v>2979</v>
      </c>
    </row>
    <row r="160" spans="1:13">
      <c r="A160" s="7" t="s">
        <v>1006</v>
      </c>
      <c r="B160" s="7" t="s">
        <v>1007</v>
      </c>
      <c r="C160" s="1">
        <v>70843</v>
      </c>
      <c r="G160" s="7" t="s">
        <v>811</v>
      </c>
      <c r="H160" s="9">
        <v>14</v>
      </c>
      <c r="I160" s="45" t="s">
        <v>2977</v>
      </c>
      <c r="J160" s="45" t="s">
        <v>951</v>
      </c>
      <c r="K160" t="s">
        <v>827</v>
      </c>
    </row>
    <row r="161" spans="1:13" s="19" customFormat="1">
      <c r="A161" s="35" t="s">
        <v>1008</v>
      </c>
      <c r="B161" s="35" t="s">
        <v>52</v>
      </c>
      <c r="C161" s="21">
        <f>C162+C167+C170+C173+C176</f>
        <v>841967</v>
      </c>
      <c r="D161" s="20">
        <f>D162+D167+D170+D173+D176</f>
        <v>1625288</v>
      </c>
      <c r="E161" s="20">
        <f>E162+E167+E170+E173+E176</f>
        <v>862431</v>
      </c>
      <c r="F161" s="20">
        <f>F162+F167+F170+F173+F176</f>
        <v>862419</v>
      </c>
      <c r="G161" s="20">
        <f>D161-E161</f>
        <v>762857</v>
      </c>
      <c r="H161" s="21">
        <f>E161-C161</f>
        <v>20464</v>
      </c>
      <c r="I161" s="44">
        <f>H161/E161</f>
        <v>2.3728275073600091E-2</v>
      </c>
      <c r="J161" s="42"/>
      <c r="M161" s="42"/>
    </row>
    <row r="162" spans="1:13" s="19" customFormat="1">
      <c r="A162" s="19" t="s">
        <v>1009</v>
      </c>
      <c r="B162" s="19" t="s">
        <v>1010</v>
      </c>
      <c r="C162" s="21">
        <f>SUM(C163:C166)</f>
        <v>222898</v>
      </c>
      <c r="D162" s="20">
        <f>VLOOKUP($A162,小選挙区集計!$A$1:$H$400,5,FALSE)</f>
        <v>434814</v>
      </c>
      <c r="E162" s="20">
        <f>VLOOKUP($A162,小選挙区集計!$A$1:$H$400,8,FALSE)</f>
        <v>227908</v>
      </c>
      <c r="F162" s="20">
        <v>227889</v>
      </c>
      <c r="G162" s="20">
        <f>D162-E162</f>
        <v>206906</v>
      </c>
      <c r="H162" s="21">
        <f>E162-C162</f>
        <v>5010</v>
      </c>
      <c r="I162" s="44">
        <f>H162/E162</f>
        <v>2.1982554364041632E-2</v>
      </c>
      <c r="J162" s="42"/>
      <c r="M162" s="42"/>
    </row>
    <row r="163" spans="1:13">
      <c r="A163" s="7" t="s">
        <v>1011</v>
      </c>
      <c r="B163" s="7" t="s">
        <v>1019</v>
      </c>
      <c r="C163" s="3">
        <v>9393</v>
      </c>
      <c r="G163" t="s">
        <v>807</v>
      </c>
      <c r="H163" s="3">
        <v>0</v>
      </c>
      <c r="I163" s="41" t="s">
        <v>2984</v>
      </c>
      <c r="J163" s="41" t="s">
        <v>17</v>
      </c>
    </row>
    <row r="164" spans="1:13">
      <c r="A164" s="7" t="s">
        <v>1014</v>
      </c>
      <c r="B164" s="7" t="s">
        <v>1015</v>
      </c>
      <c r="C164" s="3">
        <v>43935</v>
      </c>
      <c r="G164" s="7" t="s">
        <v>804</v>
      </c>
      <c r="H164" s="3">
        <v>1</v>
      </c>
      <c r="I164" s="41" t="s">
        <v>2979</v>
      </c>
      <c r="J164" s="41" t="s">
        <v>15</v>
      </c>
      <c r="K164" t="s">
        <v>818</v>
      </c>
      <c r="L164" t="s">
        <v>2319</v>
      </c>
    </row>
    <row r="165" spans="1:13">
      <c r="A165" s="7" t="s">
        <v>1016</v>
      </c>
      <c r="B165" s="7" t="s">
        <v>1017</v>
      </c>
      <c r="C165" s="3">
        <v>102870</v>
      </c>
      <c r="G165" t="s">
        <v>811</v>
      </c>
      <c r="H165" s="3">
        <v>12</v>
      </c>
      <c r="I165" s="41" t="s">
        <v>2976</v>
      </c>
      <c r="J165" s="41" t="s">
        <v>12</v>
      </c>
      <c r="K165" t="s">
        <v>12</v>
      </c>
    </row>
    <row r="166" spans="1:13">
      <c r="A166" s="7" t="s">
        <v>1018</v>
      </c>
      <c r="B166" s="7" t="s">
        <v>1012</v>
      </c>
      <c r="C166" s="3">
        <v>66700</v>
      </c>
      <c r="G166" s="7" t="s">
        <v>807</v>
      </c>
      <c r="H166" s="3">
        <v>0</v>
      </c>
      <c r="I166" s="41" t="s">
        <v>2978</v>
      </c>
      <c r="J166" s="45" t="s">
        <v>1013</v>
      </c>
    </row>
    <row r="167" spans="1:13" s="19" customFormat="1">
      <c r="A167" s="19" t="s">
        <v>1020</v>
      </c>
      <c r="B167" s="19" t="s">
        <v>1021</v>
      </c>
      <c r="C167" s="21">
        <f>SUM(C168:C169)</f>
        <v>137846</v>
      </c>
      <c r="D167" s="20">
        <f>VLOOKUP($A167,小選挙区集計!$A$1:$H$400,5,FALSE)</f>
        <v>262690</v>
      </c>
      <c r="E167" s="20">
        <f>VLOOKUP($A167,小選挙区集計!$A$1:$H$400,8,FALSE)</f>
        <v>141190</v>
      </c>
      <c r="F167" s="20">
        <v>141205</v>
      </c>
      <c r="G167" s="20">
        <f>D167-E167</f>
        <v>121500</v>
      </c>
      <c r="H167" s="21">
        <f>E167-C167</f>
        <v>3344</v>
      </c>
      <c r="I167" s="44">
        <f>H167/E167</f>
        <v>2.3684396911962603E-2</v>
      </c>
      <c r="J167" s="42"/>
      <c r="M167" s="42"/>
    </row>
    <row r="168" spans="1:13">
      <c r="A168" s="7" t="s">
        <v>2988</v>
      </c>
      <c r="B168" s="7" t="s">
        <v>2659</v>
      </c>
      <c r="C168" s="3">
        <v>64253</v>
      </c>
      <c r="G168" s="7" t="s">
        <v>2974</v>
      </c>
      <c r="H168" s="9">
        <v>0</v>
      </c>
      <c r="I168" s="45" t="s">
        <v>2976</v>
      </c>
      <c r="J168" s="45" t="s">
        <v>2762</v>
      </c>
    </row>
    <row r="169" spans="1:13">
      <c r="A169" s="7" t="s">
        <v>1022</v>
      </c>
      <c r="B169" s="7" t="s">
        <v>1023</v>
      </c>
      <c r="C169" s="3">
        <v>73593</v>
      </c>
      <c r="G169" s="7" t="s">
        <v>811</v>
      </c>
      <c r="H169" s="9">
        <v>5</v>
      </c>
      <c r="I169" s="45" t="s">
        <v>2978</v>
      </c>
      <c r="J169" s="45" t="s">
        <v>915</v>
      </c>
      <c r="K169" t="s">
        <v>2318</v>
      </c>
    </row>
    <row r="170" spans="1:13" s="19" customFormat="1">
      <c r="A170" s="19" t="s">
        <v>1024</v>
      </c>
      <c r="B170" s="19" t="s">
        <v>1025</v>
      </c>
      <c r="C170" s="21">
        <f>SUM(C171:C172)</f>
        <v>122224</v>
      </c>
      <c r="D170" s="20">
        <f>VLOOKUP($A170,小選挙区集計!$A$1:$H$400,5,FALSE)</f>
        <v>241014</v>
      </c>
      <c r="E170" s="20">
        <f>VLOOKUP($A170,小選挙区集計!$A$1:$H$400,8,FALSE)</f>
        <v>125494</v>
      </c>
      <c r="F170" s="20">
        <v>125494</v>
      </c>
      <c r="G170" s="20">
        <f>D170-E170</f>
        <v>115520</v>
      </c>
      <c r="H170" s="21">
        <f>E170-C170</f>
        <v>3270</v>
      </c>
      <c r="I170" s="44">
        <f>H170/E170</f>
        <v>2.6057022646501029E-2</v>
      </c>
      <c r="J170" s="42"/>
      <c r="M170" s="42"/>
    </row>
    <row r="171" spans="1:13">
      <c r="A171" s="7" t="s">
        <v>2989</v>
      </c>
      <c r="B171" s="7" t="s">
        <v>2660</v>
      </c>
      <c r="C171" s="3">
        <v>39826</v>
      </c>
      <c r="G171" s="7" t="s">
        <v>2974</v>
      </c>
      <c r="H171" s="9">
        <v>0</v>
      </c>
      <c r="I171" s="45" t="s">
        <v>2978</v>
      </c>
      <c r="J171" s="45" t="s">
        <v>2754</v>
      </c>
    </row>
    <row r="172" spans="1:13">
      <c r="A172" s="7" t="s">
        <v>1026</v>
      </c>
      <c r="B172" s="7" t="s">
        <v>1027</v>
      </c>
      <c r="C172" s="3">
        <v>82398</v>
      </c>
      <c r="G172" s="7" t="s">
        <v>811</v>
      </c>
      <c r="H172" s="9">
        <v>3</v>
      </c>
      <c r="I172" s="45" t="s">
        <v>2976</v>
      </c>
      <c r="J172" s="45" t="s">
        <v>12</v>
      </c>
      <c r="K172" t="s">
        <v>2317</v>
      </c>
    </row>
    <row r="173" spans="1:13" s="19" customFormat="1">
      <c r="A173" s="19" t="s">
        <v>1028</v>
      </c>
      <c r="B173" s="19" t="s">
        <v>1029</v>
      </c>
      <c r="C173" s="21">
        <f>SUM(C174:C175)</f>
        <v>218906</v>
      </c>
      <c r="D173" s="20">
        <f>VLOOKUP($A173,小選挙区集計!$A$1:$H$400,5,FALSE)</f>
        <v>402456</v>
      </c>
      <c r="E173" s="20">
        <f>VLOOKUP($A173,小選挙区集計!$A$1:$H$400,8,FALSE)</f>
        <v>222858</v>
      </c>
      <c r="F173" s="20">
        <v>222857</v>
      </c>
      <c r="G173" s="20">
        <f>D173-E173</f>
        <v>179598</v>
      </c>
      <c r="H173" s="21">
        <f>E173-C173</f>
        <v>3952</v>
      </c>
      <c r="I173" s="44">
        <f>H173/E173</f>
        <v>1.7733265128467453E-2</v>
      </c>
      <c r="J173" s="42"/>
      <c r="M173" s="42"/>
    </row>
    <row r="174" spans="1:13">
      <c r="A174" s="7" t="s">
        <v>1030</v>
      </c>
      <c r="B174" s="7" t="s">
        <v>1031</v>
      </c>
      <c r="C174" s="3">
        <v>111863</v>
      </c>
      <c r="G174" s="7" t="s">
        <v>811</v>
      </c>
      <c r="H174" s="9">
        <v>8</v>
      </c>
      <c r="I174" s="45" t="s">
        <v>2976</v>
      </c>
      <c r="J174" s="45" t="s">
        <v>12</v>
      </c>
      <c r="K174" t="s">
        <v>2317</v>
      </c>
    </row>
    <row r="175" spans="1:13">
      <c r="A175" s="7" t="s">
        <v>1032</v>
      </c>
      <c r="B175" s="7" t="s">
        <v>1033</v>
      </c>
      <c r="C175" s="3">
        <v>107043</v>
      </c>
      <c r="G175" s="7" t="s">
        <v>807</v>
      </c>
      <c r="H175" s="9">
        <v>0</v>
      </c>
      <c r="I175" s="45" t="s">
        <v>2978</v>
      </c>
      <c r="J175" s="45" t="s">
        <v>15</v>
      </c>
      <c r="K175" t="s">
        <v>2318</v>
      </c>
    </row>
    <row r="176" spans="1:13" s="19" customFormat="1">
      <c r="A176" s="19" t="s">
        <v>1034</v>
      </c>
      <c r="B176" s="19" t="s">
        <v>1035</v>
      </c>
      <c r="C176" s="21">
        <f>SUM(C177:C178)</f>
        <v>140093</v>
      </c>
      <c r="D176" s="20">
        <f>VLOOKUP($A176,小選挙区集計!$A$1:$H$400,5,FALSE)</f>
        <v>284314</v>
      </c>
      <c r="E176" s="20">
        <f>VLOOKUP($A176,小選挙区集計!$A$1:$H$400,8,FALSE)</f>
        <v>144981</v>
      </c>
      <c r="F176" s="20">
        <v>144974</v>
      </c>
      <c r="G176" s="20">
        <f>D176-E176</f>
        <v>139333</v>
      </c>
      <c r="H176" s="21">
        <f>E176-C176</f>
        <v>4888</v>
      </c>
      <c r="I176" s="44">
        <f>H176/E176</f>
        <v>3.371476262406798E-2</v>
      </c>
      <c r="J176" s="42"/>
      <c r="M176" s="42"/>
    </row>
    <row r="177" spans="1:13">
      <c r="A177" s="7" t="s">
        <v>2990</v>
      </c>
      <c r="B177" s="7" t="s">
        <v>2661</v>
      </c>
      <c r="C177" s="3">
        <v>31713</v>
      </c>
      <c r="G177" s="7" t="s">
        <v>2974</v>
      </c>
      <c r="H177" s="9">
        <v>0</v>
      </c>
      <c r="I177" s="45" t="s">
        <v>2984</v>
      </c>
      <c r="J177" s="45"/>
    </row>
    <row r="178" spans="1:13">
      <c r="A178" s="7" t="s">
        <v>1037</v>
      </c>
      <c r="B178" s="7" t="s">
        <v>1036</v>
      </c>
      <c r="C178" s="3">
        <v>108380</v>
      </c>
      <c r="G178" s="7" t="s">
        <v>811</v>
      </c>
      <c r="H178" s="9">
        <v>9</v>
      </c>
      <c r="I178" s="45" t="s">
        <v>2976</v>
      </c>
      <c r="J178" s="45" t="s">
        <v>12</v>
      </c>
      <c r="K178" s="7" t="s">
        <v>2317</v>
      </c>
    </row>
    <row r="179" spans="1:13" s="19" customFormat="1">
      <c r="A179" s="19" t="s">
        <v>1038</v>
      </c>
      <c r="B179" s="19" t="s">
        <v>55</v>
      </c>
      <c r="C179" s="21">
        <f>C180+C185+C189+C193+C196</f>
        <v>843720</v>
      </c>
      <c r="D179" s="20">
        <f>D180+D185+D189+D193+D196</f>
        <v>1614124</v>
      </c>
      <c r="E179" s="20">
        <f>E180+E185+E189+E193+E196</f>
        <v>869830</v>
      </c>
      <c r="F179" s="20">
        <f>F180+F185+F189+F193+F196</f>
        <v>0</v>
      </c>
      <c r="G179" s="20">
        <f>D179-E179</f>
        <v>744294</v>
      </c>
      <c r="H179" s="21">
        <f>E179-C179</f>
        <v>26110</v>
      </c>
      <c r="I179" s="44">
        <f>H179/E179</f>
        <v>3.0017359713967098E-2</v>
      </c>
      <c r="J179" s="42"/>
      <c r="M179" s="42"/>
    </row>
    <row r="180" spans="1:13" s="19" customFormat="1">
      <c r="A180" s="19" t="s">
        <v>1039</v>
      </c>
      <c r="B180" s="19" t="s">
        <v>1040</v>
      </c>
      <c r="C180" s="21">
        <f>SUM(C181:C184)</f>
        <v>195762</v>
      </c>
      <c r="D180" s="20">
        <f>VLOOKUP($A180,小選挙区集計!$A$1:$H$400,5,FALSE)</f>
        <v>378869</v>
      </c>
      <c r="E180" s="20">
        <f>VLOOKUP($A180,小選挙区集計!$A$1:$H$400,8,FALSE)</f>
        <v>200699</v>
      </c>
      <c r="F180" s="20"/>
      <c r="G180" s="20">
        <f>D180-E180</f>
        <v>178170</v>
      </c>
      <c r="H180" s="21">
        <f>E180-C180</f>
        <v>4937</v>
      </c>
      <c r="I180" s="44">
        <f>H180/E180</f>
        <v>2.4599026402722483E-2</v>
      </c>
      <c r="J180" s="42"/>
      <c r="M180" s="42"/>
    </row>
    <row r="181" spans="1:13">
      <c r="A181" s="7" t="s">
        <v>2991</v>
      </c>
      <c r="B181" s="7" t="s">
        <v>2662</v>
      </c>
      <c r="C181" s="3">
        <v>110244</v>
      </c>
      <c r="G181" s="7" t="s">
        <v>2996</v>
      </c>
      <c r="H181" s="9">
        <v>1</v>
      </c>
      <c r="I181" s="45" t="s">
        <v>2976</v>
      </c>
      <c r="J181" s="45" t="s">
        <v>2752</v>
      </c>
      <c r="K181" t="s">
        <v>2763</v>
      </c>
    </row>
    <row r="182" spans="1:13">
      <c r="A182" s="7" t="s">
        <v>2992</v>
      </c>
      <c r="B182" s="7" t="s">
        <v>2663</v>
      </c>
      <c r="C182" s="3">
        <v>24072</v>
      </c>
      <c r="G182" s="7" t="s">
        <v>2974</v>
      </c>
      <c r="H182" s="9">
        <v>0</v>
      </c>
      <c r="I182" s="45" t="s">
        <v>2975</v>
      </c>
      <c r="J182" s="45"/>
    </row>
    <row r="183" spans="1:13">
      <c r="A183" s="7" t="s">
        <v>1042</v>
      </c>
      <c r="B183" s="7" t="s">
        <v>1041</v>
      </c>
      <c r="C183" s="3">
        <v>42529</v>
      </c>
      <c r="G183" s="7" t="s">
        <v>804</v>
      </c>
      <c r="H183" s="9">
        <v>2</v>
      </c>
      <c r="I183" s="45" t="s">
        <v>2979</v>
      </c>
      <c r="J183" s="45" t="s">
        <v>15</v>
      </c>
      <c r="K183" t="s">
        <v>2318</v>
      </c>
    </row>
    <row r="184" spans="1:13">
      <c r="A184" s="7" t="s">
        <v>2993</v>
      </c>
      <c r="B184" s="7" t="s">
        <v>1043</v>
      </c>
      <c r="C184" s="3">
        <v>18917</v>
      </c>
      <c r="G184" s="7" t="s">
        <v>807</v>
      </c>
      <c r="H184" s="9">
        <v>0</v>
      </c>
      <c r="I184" s="45" t="s">
        <v>2984</v>
      </c>
      <c r="J184" s="45" t="s">
        <v>17</v>
      </c>
      <c r="K184" t="s">
        <v>2320</v>
      </c>
    </row>
    <row r="185" spans="1:13" s="19" customFormat="1">
      <c r="A185" s="19" t="s">
        <v>1044</v>
      </c>
      <c r="B185" s="19" t="s">
        <v>1045</v>
      </c>
      <c r="C185" s="21">
        <f>SUM(C186:C188)</f>
        <v>164340</v>
      </c>
      <c r="D185" s="20">
        <f>VLOOKUP($A185,小選挙区集計!$A$1:$H$400,5,FALSE)</f>
        <v>332971</v>
      </c>
      <c r="E185" s="20">
        <f>VLOOKUP($A185,小選挙区集計!$A$1:$H$400,8,FALSE)</f>
        <v>168686</v>
      </c>
      <c r="F185" s="20"/>
      <c r="G185" s="20">
        <f>D185-E185</f>
        <v>164285</v>
      </c>
      <c r="H185" s="21">
        <f>E185-C185</f>
        <v>4346</v>
      </c>
      <c r="I185" s="44">
        <f>H185/E185</f>
        <v>2.5763845250939617E-2</v>
      </c>
      <c r="J185" s="42"/>
      <c r="M185" s="42"/>
    </row>
    <row r="186" spans="1:13">
      <c r="A186" s="7" t="s">
        <v>2994</v>
      </c>
      <c r="B186" s="7" t="s">
        <v>2664</v>
      </c>
      <c r="C186" s="3">
        <v>50325</v>
      </c>
      <c r="G186" s="7" t="s">
        <v>2996</v>
      </c>
      <c r="H186" s="9">
        <v>1</v>
      </c>
      <c r="I186" s="45" t="s">
        <v>2978</v>
      </c>
      <c r="J186" s="45" t="s">
        <v>2764</v>
      </c>
    </row>
    <row r="187" spans="1:13">
      <c r="A187" s="7" t="s">
        <v>1047</v>
      </c>
      <c r="B187" s="7" t="s">
        <v>1048</v>
      </c>
      <c r="C187" s="3">
        <v>25216</v>
      </c>
      <c r="G187" s="7" t="s">
        <v>804</v>
      </c>
      <c r="H187" s="9">
        <v>4</v>
      </c>
      <c r="I187" s="45" t="s">
        <v>2975</v>
      </c>
      <c r="J187" s="45" t="s">
        <v>15</v>
      </c>
      <c r="K187" t="s">
        <v>2327</v>
      </c>
    </row>
    <row r="188" spans="1:13">
      <c r="A188" s="7" t="s">
        <v>2995</v>
      </c>
      <c r="B188" s="7" t="s">
        <v>1046</v>
      </c>
      <c r="C188" s="3">
        <v>88799</v>
      </c>
      <c r="G188" s="7" t="s">
        <v>811</v>
      </c>
      <c r="H188" s="9">
        <v>3</v>
      </c>
      <c r="I188" s="45" t="s">
        <v>2976</v>
      </c>
      <c r="J188" s="45" t="s">
        <v>12</v>
      </c>
      <c r="K188" s="7" t="s">
        <v>2317</v>
      </c>
    </row>
    <row r="189" spans="1:13" s="19" customFormat="1">
      <c r="A189" s="19" t="s">
        <v>1049</v>
      </c>
      <c r="B189" s="19" t="s">
        <v>1050</v>
      </c>
      <c r="C189" s="21">
        <f>SUM(C190:C192)</f>
        <v>157447</v>
      </c>
      <c r="D189" s="20">
        <f>VLOOKUP($A189,小選挙区集計!$A$1:$H$400,5,FALSE)</f>
        <v>303475</v>
      </c>
      <c r="E189" s="20">
        <f>VLOOKUP($A189,小選挙区集計!$A$1:$H$400,8,FALSE)</f>
        <v>162711</v>
      </c>
      <c r="F189" s="20"/>
      <c r="G189" s="20">
        <f>D189-E189</f>
        <v>140764</v>
      </c>
      <c r="H189" s="21">
        <f>E189-C189</f>
        <v>5264</v>
      </c>
      <c r="I189" s="44">
        <f>H189/E189</f>
        <v>3.2351838535808891E-2</v>
      </c>
      <c r="J189" s="42"/>
      <c r="M189" s="42"/>
    </row>
    <row r="190" spans="1:13">
      <c r="A190" s="7" t="s">
        <v>2997</v>
      </c>
      <c r="B190" s="7" t="s">
        <v>2665</v>
      </c>
      <c r="C190" s="3">
        <v>3737</v>
      </c>
      <c r="G190" s="7" t="s">
        <v>2974</v>
      </c>
      <c r="H190" s="9">
        <v>0</v>
      </c>
      <c r="I190" s="45" t="s">
        <v>2896</v>
      </c>
      <c r="J190" s="45"/>
    </row>
    <row r="191" spans="1:13">
      <c r="A191" s="7" t="s">
        <v>1052</v>
      </c>
      <c r="B191" s="7" t="s">
        <v>1053</v>
      </c>
      <c r="C191" s="3">
        <v>86021</v>
      </c>
      <c r="G191" s="7" t="s">
        <v>811</v>
      </c>
      <c r="H191" s="9">
        <v>3</v>
      </c>
      <c r="I191" s="45" t="s">
        <v>2976</v>
      </c>
      <c r="J191" s="45" t="s">
        <v>12</v>
      </c>
      <c r="K191" t="s">
        <v>2317</v>
      </c>
    </row>
    <row r="192" spans="1:13">
      <c r="A192" s="7" t="s">
        <v>2998</v>
      </c>
      <c r="B192" s="7" t="s">
        <v>1051</v>
      </c>
      <c r="C192" s="3">
        <v>67689</v>
      </c>
      <c r="G192" s="7" t="s">
        <v>811</v>
      </c>
      <c r="H192" s="9">
        <v>1</v>
      </c>
      <c r="I192" s="45" t="s">
        <v>2978</v>
      </c>
      <c r="J192" s="45" t="s">
        <v>16</v>
      </c>
      <c r="K192" t="s">
        <v>2318</v>
      </c>
    </row>
    <row r="193" spans="1:13" s="19" customFormat="1">
      <c r="A193" s="19" t="s">
        <v>1054</v>
      </c>
      <c r="B193" s="19" t="s">
        <v>1055</v>
      </c>
      <c r="C193" s="21">
        <f>SUM(C194:C195)</f>
        <v>162041</v>
      </c>
      <c r="D193" s="20">
        <f>VLOOKUP($A193,小選挙区集計!$A$1:$H$400,5,FALSE)</f>
        <v>295511</v>
      </c>
      <c r="E193" s="20">
        <f>VLOOKUP($A193,小選挙区集計!$A$1:$H$400,8,FALSE)</f>
        <v>166628</v>
      </c>
      <c r="F193" s="20"/>
      <c r="G193" s="20">
        <f>D193-E193</f>
        <v>128883</v>
      </c>
      <c r="H193" s="21">
        <f>E193-C193</f>
        <v>4587</v>
      </c>
      <c r="I193" s="44">
        <f>H193/E193</f>
        <v>2.7528386585687879E-2</v>
      </c>
      <c r="J193" s="42"/>
      <c r="M193" s="42"/>
    </row>
    <row r="194" spans="1:13">
      <c r="A194" s="7" t="s">
        <v>2999</v>
      </c>
      <c r="B194" s="7" t="s">
        <v>2666</v>
      </c>
      <c r="C194" s="3">
        <v>56682</v>
      </c>
      <c r="G194" s="7" t="s">
        <v>2974</v>
      </c>
      <c r="H194" s="9">
        <v>0</v>
      </c>
      <c r="I194" s="45" t="s">
        <v>2978</v>
      </c>
      <c r="J194" s="45" t="s">
        <v>2762</v>
      </c>
    </row>
    <row r="195" spans="1:13">
      <c r="A195" s="7" t="s">
        <v>1056</v>
      </c>
      <c r="B195" s="7" t="s">
        <v>1057</v>
      </c>
      <c r="C195" s="3">
        <v>105359</v>
      </c>
      <c r="G195" s="7" t="s">
        <v>811</v>
      </c>
      <c r="H195" s="9">
        <v>3</v>
      </c>
      <c r="I195" s="45" t="s">
        <v>2976</v>
      </c>
      <c r="J195" s="45" t="s">
        <v>12</v>
      </c>
      <c r="K195" t="s">
        <v>2317</v>
      </c>
    </row>
    <row r="196" spans="1:13" s="19" customFormat="1">
      <c r="A196" s="19" t="s">
        <v>1058</v>
      </c>
      <c r="B196" s="19" t="s">
        <v>1059</v>
      </c>
      <c r="C196" s="21">
        <f>SUM(C197:C198)</f>
        <v>164130</v>
      </c>
      <c r="D196" s="20">
        <f>VLOOKUP($A196,小選挙区集計!$A$1:$H$400,5,FALSE)</f>
        <v>303298</v>
      </c>
      <c r="E196" s="20">
        <f>VLOOKUP($A196,小選挙区集計!$A$1:$H$400,8,FALSE)</f>
        <v>171106</v>
      </c>
      <c r="F196" s="20"/>
      <c r="G196" s="20">
        <f>D196-E196</f>
        <v>132192</v>
      </c>
      <c r="H196" s="21">
        <f>E196-C196</f>
        <v>6976</v>
      </c>
      <c r="I196" s="44">
        <f>H196/E196</f>
        <v>4.077004897548888E-2</v>
      </c>
      <c r="J196" s="42"/>
      <c r="M196" s="42"/>
    </row>
    <row r="197" spans="1:13">
      <c r="A197" s="7" t="s">
        <v>1060</v>
      </c>
      <c r="B197" s="7" t="s">
        <v>1063</v>
      </c>
      <c r="C197" s="3">
        <v>38428</v>
      </c>
      <c r="G197" s="7" t="s">
        <v>807</v>
      </c>
      <c r="H197" s="9">
        <v>0</v>
      </c>
      <c r="I197" s="45" t="s">
        <v>2984</v>
      </c>
      <c r="J197" s="45" t="s">
        <v>17</v>
      </c>
    </row>
    <row r="198" spans="1:13">
      <c r="A198" s="7" t="s">
        <v>1062</v>
      </c>
      <c r="B198" s="7" t="s">
        <v>1061</v>
      </c>
      <c r="C198" s="3">
        <v>125702</v>
      </c>
      <c r="G198" s="7" t="s">
        <v>811</v>
      </c>
      <c r="H198" s="9">
        <v>7</v>
      </c>
      <c r="I198" s="45" t="s">
        <v>2976</v>
      </c>
      <c r="J198" s="45" t="s">
        <v>12</v>
      </c>
      <c r="K198" t="s">
        <v>2317</v>
      </c>
    </row>
    <row r="199" spans="1:13" s="19" customFormat="1">
      <c r="A199" s="19" t="s">
        <v>59</v>
      </c>
      <c r="B199" s="19" t="s">
        <v>58</v>
      </c>
      <c r="C199" s="21">
        <f>C200+C206+C210+C214+C220+C223+C226+C230+C233+C237+C240+C244+C247+C251+C255</f>
        <v>3240853</v>
      </c>
      <c r="D199" s="20">
        <f>D200+D206+D210+D214+D220+D223+D226+D230+D233+D237+D240+D244+D247+D251+D255</f>
        <v>6148485</v>
      </c>
      <c r="E199" s="20">
        <f>E200+E206+E210+E214+E220+E223+E226+E230+E233+E237+E240+E244+E247+E251+E255</f>
        <v>3318065</v>
      </c>
      <c r="F199" s="20">
        <f>F200+F206+F210+F214+F220+F223+F226+F230+F233+F237+F240+F244+F247+F251+F255</f>
        <v>3317951</v>
      </c>
      <c r="G199" s="20">
        <f>D199-E199</f>
        <v>2830420</v>
      </c>
      <c r="H199" s="21">
        <f>E199-C199</f>
        <v>77212</v>
      </c>
      <c r="I199" s="44">
        <f>H199/E199</f>
        <v>2.3270189101177945E-2</v>
      </c>
      <c r="J199" s="42"/>
      <c r="M199" s="42"/>
    </row>
    <row r="200" spans="1:13" s="19" customFormat="1">
      <c r="A200" s="19" t="s">
        <v>1064</v>
      </c>
      <c r="B200" s="19" t="s">
        <v>1065</v>
      </c>
      <c r="C200" s="21">
        <f>SUM(C201:C205)</f>
        <v>253990</v>
      </c>
      <c r="D200" s="20">
        <f>VLOOKUP($A200,小選挙区集計!$A$1:$H$400,5,FALSE)</f>
        <v>465306</v>
      </c>
      <c r="E200" s="20">
        <f>VLOOKUP($A200,小選挙区集計!$A$1:$H$400,8,FALSE)</f>
        <v>258146</v>
      </c>
      <c r="F200" s="20">
        <v>258112</v>
      </c>
      <c r="G200" s="20">
        <f>D200-E200</f>
        <v>207160</v>
      </c>
      <c r="H200" s="21">
        <f>E200-C200</f>
        <v>4156</v>
      </c>
      <c r="I200" s="44">
        <f>H200/E200</f>
        <v>1.6099416609205643E-2</v>
      </c>
      <c r="J200" s="42"/>
      <c r="M200" s="42"/>
    </row>
    <row r="201" spans="1:13">
      <c r="A201" s="7" t="s">
        <v>3001</v>
      </c>
      <c r="B201" s="7" t="s">
        <v>2667</v>
      </c>
      <c r="C201" s="3">
        <v>23670</v>
      </c>
      <c r="G201" s="7" t="s">
        <v>2974</v>
      </c>
      <c r="H201" s="9">
        <v>0</v>
      </c>
      <c r="I201" s="45" t="s">
        <v>2979</v>
      </c>
      <c r="J201" s="45" t="s">
        <v>2754</v>
      </c>
    </row>
    <row r="202" spans="1:13">
      <c r="A202" s="7" t="s">
        <v>3002</v>
      </c>
      <c r="B202" s="7" t="s">
        <v>3000</v>
      </c>
      <c r="C202" s="3">
        <v>1234</v>
      </c>
      <c r="G202" s="7" t="s">
        <v>2974</v>
      </c>
      <c r="H202" s="9">
        <v>0</v>
      </c>
      <c r="I202" s="41" t="s">
        <v>2975</v>
      </c>
    </row>
    <row r="203" spans="1:13">
      <c r="A203" s="7" t="s">
        <v>1067</v>
      </c>
      <c r="B203" s="7" t="s">
        <v>1066</v>
      </c>
      <c r="C203" s="3">
        <v>96690</v>
      </c>
      <c r="G203" s="7" t="s">
        <v>804</v>
      </c>
      <c r="H203" s="9">
        <v>6</v>
      </c>
      <c r="I203" s="45" t="s">
        <v>2977</v>
      </c>
      <c r="J203" s="45" t="s">
        <v>15</v>
      </c>
      <c r="K203" t="s">
        <v>2318</v>
      </c>
    </row>
    <row r="204" spans="1:13">
      <c r="A204" s="7" t="s">
        <v>3003</v>
      </c>
      <c r="B204" s="7" t="s">
        <v>2668</v>
      </c>
      <c r="C204" s="3">
        <v>11540</v>
      </c>
      <c r="G204" s="7" t="s">
        <v>2974</v>
      </c>
      <c r="H204" s="9">
        <v>0</v>
      </c>
      <c r="I204" s="45" t="s">
        <v>827</v>
      </c>
      <c r="J204" s="45"/>
    </row>
    <row r="205" spans="1:13">
      <c r="A205" s="7" t="s">
        <v>3004</v>
      </c>
      <c r="B205" s="7" t="s">
        <v>1068</v>
      </c>
      <c r="C205" s="3">
        <v>120856</v>
      </c>
      <c r="G205" s="7" t="s">
        <v>811</v>
      </c>
      <c r="H205" s="9">
        <v>3</v>
      </c>
      <c r="I205" s="45" t="s">
        <v>2976</v>
      </c>
      <c r="J205" s="45" t="s">
        <v>12</v>
      </c>
      <c r="K205" t="s">
        <v>2317</v>
      </c>
    </row>
    <row r="206" spans="1:13" s="19" customFormat="1">
      <c r="A206" s="19" t="s">
        <v>1069</v>
      </c>
      <c r="B206" s="19" t="s">
        <v>1070</v>
      </c>
      <c r="C206" s="21">
        <f>SUM(C207:C209)</f>
        <v>230290</v>
      </c>
      <c r="D206" s="20">
        <f>VLOOKUP($A206,小選挙区集計!$A$1:$H$400,5,FALSE)</f>
        <v>470538</v>
      </c>
      <c r="E206" s="20">
        <f>VLOOKUP($A206,小選挙区集計!$A$1:$H$400,8,FALSE)</f>
        <v>236933</v>
      </c>
      <c r="F206" s="20">
        <v>236931</v>
      </c>
      <c r="G206" s="20">
        <f>D206-E206</f>
        <v>233605</v>
      </c>
      <c r="H206" s="21">
        <f>E206-C206</f>
        <v>6643</v>
      </c>
      <c r="I206" s="44">
        <f>H206/E206</f>
        <v>2.803746206733549E-2</v>
      </c>
      <c r="J206" s="42"/>
      <c r="M206" s="42"/>
    </row>
    <row r="207" spans="1:13">
      <c r="A207" s="7" t="s">
        <v>1071</v>
      </c>
      <c r="B207" s="7" t="s">
        <v>1072</v>
      </c>
      <c r="C207" s="3">
        <v>121543</v>
      </c>
      <c r="G207" s="7" t="s">
        <v>811</v>
      </c>
      <c r="H207" s="9">
        <v>7</v>
      </c>
      <c r="I207" s="45" t="s">
        <v>2976</v>
      </c>
      <c r="J207" s="45" t="s">
        <v>12</v>
      </c>
      <c r="K207" t="s">
        <v>12</v>
      </c>
    </row>
    <row r="208" spans="1:13">
      <c r="A208" s="7" t="s">
        <v>3005</v>
      </c>
      <c r="B208" s="7" t="s">
        <v>2670</v>
      </c>
      <c r="C208" s="3">
        <v>57327</v>
      </c>
      <c r="G208" s="7" t="s">
        <v>2974</v>
      </c>
      <c r="H208" s="9">
        <v>0</v>
      </c>
      <c r="I208" s="45" t="s">
        <v>2979</v>
      </c>
      <c r="J208" s="45" t="s">
        <v>2766</v>
      </c>
      <c r="K208" t="s">
        <v>2754</v>
      </c>
    </row>
    <row r="209" spans="1:13">
      <c r="A209" s="7" t="s">
        <v>3006</v>
      </c>
      <c r="B209" s="7" t="s">
        <v>2669</v>
      </c>
      <c r="C209" s="3">
        <v>51420</v>
      </c>
      <c r="G209" s="7" t="s">
        <v>2974</v>
      </c>
      <c r="H209" s="9">
        <v>0</v>
      </c>
      <c r="I209" s="45" t="s">
        <v>2984</v>
      </c>
      <c r="J209" s="45"/>
    </row>
    <row r="210" spans="1:13" s="19" customFormat="1">
      <c r="A210" s="19" t="s">
        <v>1073</v>
      </c>
      <c r="B210" s="19" t="s">
        <v>1074</v>
      </c>
      <c r="C210" s="21">
        <f>SUM(C211:C213)</f>
        <v>233997</v>
      </c>
      <c r="D210" s="20">
        <f>VLOOKUP($A210,小選挙区集計!$A$1:$H$400,5,FALSE)</f>
        <v>462607</v>
      </c>
      <c r="E210" s="20">
        <f>VLOOKUP($A210,小選挙区集計!$A$1:$H$400,8,FALSE)</f>
        <v>239998</v>
      </c>
      <c r="F210" s="20">
        <v>239994</v>
      </c>
      <c r="G210" s="20">
        <f>D210-E210</f>
        <v>222609</v>
      </c>
      <c r="H210" s="21">
        <f>E210-C210</f>
        <v>6001</v>
      </c>
      <c r="I210" s="44">
        <f>H210/E210</f>
        <v>2.5004375036458637E-2</v>
      </c>
      <c r="J210" s="42"/>
      <c r="M210" s="42"/>
    </row>
    <row r="211" spans="1:13">
      <c r="A211" s="7" t="s">
        <v>1075</v>
      </c>
      <c r="B211" s="7" t="s">
        <v>1076</v>
      </c>
      <c r="C211" s="3">
        <v>125500</v>
      </c>
      <c r="G211" s="7" t="s">
        <v>811</v>
      </c>
      <c r="H211" s="9">
        <v>3</v>
      </c>
      <c r="I211" s="45" t="s">
        <v>2976</v>
      </c>
      <c r="J211" s="45" t="s">
        <v>12</v>
      </c>
      <c r="K211" t="s">
        <v>2317</v>
      </c>
    </row>
    <row r="212" spans="1:13">
      <c r="A212" s="7" t="s">
        <v>3007</v>
      </c>
      <c r="B212" s="7" t="s">
        <v>1077</v>
      </c>
      <c r="C212" s="3">
        <v>100963</v>
      </c>
      <c r="G212" s="7" t="s">
        <v>811</v>
      </c>
      <c r="H212" s="9">
        <v>1</v>
      </c>
      <c r="I212" s="45" t="s">
        <v>2978</v>
      </c>
      <c r="J212" s="45" t="s">
        <v>16</v>
      </c>
      <c r="K212" t="s">
        <v>2330</v>
      </c>
    </row>
    <row r="213" spans="1:13">
      <c r="A213" s="7" t="s">
        <v>3008</v>
      </c>
      <c r="B213" s="7" t="s">
        <v>2671</v>
      </c>
      <c r="C213" s="3">
        <v>7534</v>
      </c>
      <c r="G213" s="7" t="s">
        <v>2974</v>
      </c>
      <c r="H213" s="9">
        <v>0</v>
      </c>
      <c r="I213" s="45" t="s">
        <v>2896</v>
      </c>
      <c r="J213" s="45"/>
    </row>
    <row r="214" spans="1:13" s="19" customFormat="1">
      <c r="A214" s="19" t="s">
        <v>1078</v>
      </c>
      <c r="B214" s="19" t="s">
        <v>1079</v>
      </c>
      <c r="C214" s="21">
        <f>SUM(C215:C219)</f>
        <v>204986</v>
      </c>
      <c r="D214" s="20">
        <f>VLOOKUP($A214,小選挙区集計!$A$1:$H$400,5,FALSE)</f>
        <v>386796</v>
      </c>
      <c r="E214" s="20">
        <f>VLOOKUP($A214,小選挙区集計!$A$1:$H$400,8,FALSE)</f>
        <v>210760</v>
      </c>
      <c r="F214" s="20">
        <v>210756</v>
      </c>
      <c r="G214" s="20">
        <f>D214-E214</f>
        <v>176036</v>
      </c>
      <c r="H214" s="21">
        <f>E214-C214</f>
        <v>5774</v>
      </c>
      <c r="I214" s="44">
        <f>H214/E214</f>
        <v>2.7396090339722907E-2</v>
      </c>
      <c r="J214" s="42"/>
      <c r="M214" s="42"/>
    </row>
    <row r="215" spans="1:13">
      <c r="A215" s="7" t="s">
        <v>3011</v>
      </c>
      <c r="B215" s="7" t="s">
        <v>3009</v>
      </c>
      <c r="C215" s="3">
        <v>11733</v>
      </c>
      <c r="G215" s="7" t="s">
        <v>2973</v>
      </c>
      <c r="H215" s="9">
        <v>1</v>
      </c>
      <c r="I215" s="41" t="s">
        <v>2975</v>
      </c>
      <c r="J215" s="41" t="s">
        <v>3017</v>
      </c>
      <c r="K215" t="s">
        <v>3016</v>
      </c>
      <c r="L215" t="s">
        <v>3015</v>
      </c>
    </row>
    <row r="216" spans="1:13">
      <c r="A216" s="7" t="s">
        <v>3012</v>
      </c>
      <c r="B216" s="7" t="s">
        <v>2672</v>
      </c>
      <c r="C216" s="3">
        <v>34897</v>
      </c>
      <c r="G216" s="7" t="s">
        <v>2974</v>
      </c>
      <c r="H216" s="9">
        <v>0</v>
      </c>
      <c r="I216" s="45" t="s">
        <v>2984</v>
      </c>
      <c r="J216" s="45"/>
    </row>
    <row r="217" spans="1:13">
      <c r="A217" s="7" t="s">
        <v>1080</v>
      </c>
      <c r="B217" s="7" t="s">
        <v>1081</v>
      </c>
      <c r="C217" s="3">
        <v>107135</v>
      </c>
      <c r="G217" s="7" t="s">
        <v>811</v>
      </c>
      <c r="H217" s="9">
        <v>1</v>
      </c>
      <c r="I217" s="45" t="s">
        <v>2976</v>
      </c>
      <c r="J217" s="45" t="s">
        <v>12</v>
      </c>
    </row>
    <row r="218" spans="1:13">
      <c r="A218" s="7" t="s">
        <v>3013</v>
      </c>
      <c r="B218" s="7" t="s">
        <v>2673</v>
      </c>
      <c r="C218" s="3">
        <v>47863</v>
      </c>
      <c r="G218" s="7" t="s">
        <v>2974</v>
      </c>
      <c r="H218" s="9">
        <v>0</v>
      </c>
      <c r="I218" s="45" t="s">
        <v>2985</v>
      </c>
      <c r="J218" s="45"/>
      <c r="K218" t="s">
        <v>2767</v>
      </c>
    </row>
    <row r="219" spans="1:13">
      <c r="A219" s="7" t="s">
        <v>3014</v>
      </c>
      <c r="B219" s="7" t="s">
        <v>3010</v>
      </c>
      <c r="C219" s="3">
        <v>3358</v>
      </c>
      <c r="G219" s="7" t="s">
        <v>2974</v>
      </c>
      <c r="H219" s="9">
        <v>0</v>
      </c>
      <c r="I219" s="45" t="s">
        <v>2975</v>
      </c>
      <c r="J219" s="45"/>
      <c r="L219" t="s">
        <v>2975</v>
      </c>
    </row>
    <row r="220" spans="1:13" s="19" customFormat="1">
      <c r="A220" s="19" t="s">
        <v>1082</v>
      </c>
      <c r="B220" s="19" t="s">
        <v>1083</v>
      </c>
      <c r="C220" s="21">
        <f>SUM(C221:C222)</f>
        <v>221147</v>
      </c>
      <c r="D220" s="20">
        <f>VLOOKUP($A220,小選挙区集計!$A$1:$H$400,5,FALSE)</f>
        <v>397522</v>
      </c>
      <c r="E220" s="20">
        <f>VLOOKUP($A220,小選挙区集計!$A$1:$H$400,8,FALSE)</f>
        <v>224915</v>
      </c>
      <c r="F220" s="20">
        <v>224903</v>
      </c>
      <c r="G220" s="20">
        <f>D220-E220</f>
        <v>172607</v>
      </c>
      <c r="H220" s="21">
        <f>E220-C220</f>
        <v>3768</v>
      </c>
      <c r="I220" s="44">
        <f>H220/E220</f>
        <v>1.675299557610653E-2</v>
      </c>
      <c r="J220" s="42"/>
      <c r="M220" s="42"/>
    </row>
    <row r="221" spans="1:13">
      <c r="A221" s="7" t="s">
        <v>1084</v>
      </c>
      <c r="B221" s="7" t="s">
        <v>1087</v>
      </c>
      <c r="C221" s="3">
        <v>113615</v>
      </c>
      <c r="G221" s="7" t="s">
        <v>811</v>
      </c>
      <c r="H221" s="9">
        <v>9</v>
      </c>
      <c r="I221" s="45" t="s">
        <v>2978</v>
      </c>
      <c r="J221" s="45" t="s">
        <v>16</v>
      </c>
      <c r="K221" t="s">
        <v>2318</v>
      </c>
    </row>
    <row r="222" spans="1:13">
      <c r="A222" s="7" t="s">
        <v>1086</v>
      </c>
      <c r="B222" s="7" t="s">
        <v>1085</v>
      </c>
      <c r="C222" s="3">
        <v>107532</v>
      </c>
      <c r="G222" s="7" t="s">
        <v>811</v>
      </c>
      <c r="H222" s="9">
        <v>4</v>
      </c>
      <c r="I222" s="45" t="s">
        <v>2976</v>
      </c>
      <c r="J222" s="45" t="s">
        <v>12</v>
      </c>
      <c r="K222" t="s">
        <v>2317</v>
      </c>
    </row>
    <row r="223" spans="1:13" s="19" customFormat="1">
      <c r="A223" s="19" t="s">
        <v>1088</v>
      </c>
      <c r="B223" s="19" t="s">
        <v>1089</v>
      </c>
      <c r="C223" s="21">
        <f>SUM(C224:C225)</f>
        <v>239714</v>
      </c>
      <c r="D223" s="20">
        <f>VLOOKUP($A223,小選挙区集計!$A$1:$H$400,5,FALSE)</f>
        <v>443180</v>
      </c>
      <c r="E223" s="20">
        <f>VLOOKUP($A223,小選挙区集計!$A$1:$H$400,8,FALSE)</f>
        <v>245177</v>
      </c>
      <c r="F223" s="20">
        <v>245174</v>
      </c>
      <c r="G223" s="20">
        <f>D223-E223</f>
        <v>198003</v>
      </c>
      <c r="H223" s="21">
        <f>E223-C223</f>
        <v>5463</v>
      </c>
      <c r="I223" s="44">
        <f>H223/E223</f>
        <v>2.2281861675442639E-2</v>
      </c>
      <c r="J223" s="42"/>
      <c r="M223" s="42"/>
    </row>
    <row r="224" spans="1:13">
      <c r="A224" s="7" t="s">
        <v>1090</v>
      </c>
      <c r="B224" s="7" t="s">
        <v>1091</v>
      </c>
      <c r="C224" s="3">
        <v>134281</v>
      </c>
      <c r="G224" s="7" t="s">
        <v>811</v>
      </c>
      <c r="H224" s="9">
        <v>7</v>
      </c>
      <c r="I224" s="45" t="s">
        <v>2978</v>
      </c>
      <c r="J224" s="45" t="s">
        <v>15</v>
      </c>
      <c r="K224" t="s">
        <v>2318</v>
      </c>
    </row>
    <row r="225" spans="1:13">
      <c r="A225" s="7" t="s">
        <v>1092</v>
      </c>
      <c r="B225" s="7" t="s">
        <v>1093</v>
      </c>
      <c r="C225" s="3">
        <v>105433</v>
      </c>
      <c r="G225" s="7" t="s">
        <v>811</v>
      </c>
      <c r="H225" s="9">
        <v>4</v>
      </c>
      <c r="I225" s="45" t="s">
        <v>2976</v>
      </c>
      <c r="J225" s="45" t="s">
        <v>12</v>
      </c>
      <c r="K225" t="s">
        <v>2317</v>
      </c>
    </row>
    <row r="226" spans="1:13" s="19" customFormat="1">
      <c r="A226" s="19" t="s">
        <v>1094</v>
      </c>
      <c r="B226" s="19" t="s">
        <v>1095</v>
      </c>
      <c r="C226" s="21">
        <f>SUM(C227:C229)</f>
        <v>223852</v>
      </c>
      <c r="D226" s="20">
        <f>VLOOKUP($A226,小選挙区集計!$A$1:$H$400,5,FALSE)</f>
        <v>436985</v>
      </c>
      <c r="E226" s="20">
        <f>VLOOKUP($A226,小選挙区集計!$A$1:$H$400,8,FALSE)</f>
        <v>229991</v>
      </c>
      <c r="F226" s="20">
        <v>229987</v>
      </c>
      <c r="G226" s="20">
        <f>D226-E226</f>
        <v>206994</v>
      </c>
      <c r="H226" s="21">
        <f>E226-C226</f>
        <v>6139</v>
      </c>
      <c r="I226" s="44">
        <f>H226/E226</f>
        <v>2.6692348831041216E-2</v>
      </c>
      <c r="J226" s="42"/>
      <c r="M226" s="42"/>
    </row>
    <row r="227" spans="1:13">
      <c r="A227" s="7" t="s">
        <v>1096</v>
      </c>
      <c r="B227" s="7" t="s">
        <v>1097</v>
      </c>
      <c r="C227" s="3">
        <v>93419</v>
      </c>
      <c r="G227" s="7" t="s">
        <v>811</v>
      </c>
      <c r="H227" s="9">
        <v>6</v>
      </c>
      <c r="I227" s="45" t="s">
        <v>2978</v>
      </c>
      <c r="J227" s="45" t="s">
        <v>15</v>
      </c>
      <c r="K227" t="s">
        <v>2318</v>
      </c>
    </row>
    <row r="228" spans="1:13">
      <c r="A228" s="7" t="s">
        <v>3018</v>
      </c>
      <c r="B228" s="7" t="s">
        <v>2675</v>
      </c>
      <c r="C228" s="3">
        <v>31475</v>
      </c>
      <c r="G228" s="7" t="s">
        <v>2974</v>
      </c>
      <c r="H228" s="9">
        <v>0</v>
      </c>
      <c r="I228" s="45" t="s">
        <v>2979</v>
      </c>
      <c r="J228" s="45"/>
    </row>
    <row r="229" spans="1:13">
      <c r="A229" s="7" t="s">
        <v>3019</v>
      </c>
      <c r="B229" s="7" t="s">
        <v>2674</v>
      </c>
      <c r="C229" s="3">
        <v>98958</v>
      </c>
      <c r="G229" s="7" t="s">
        <v>2974</v>
      </c>
      <c r="H229" s="9">
        <v>0</v>
      </c>
      <c r="I229" s="45" t="s">
        <v>2976</v>
      </c>
      <c r="J229" s="45" t="s">
        <v>2762</v>
      </c>
    </row>
    <row r="230" spans="1:13" s="19" customFormat="1">
      <c r="A230" s="19" t="s">
        <v>1098</v>
      </c>
      <c r="B230" s="19" t="s">
        <v>1099</v>
      </c>
      <c r="C230" s="21">
        <f>SUM(C231:C232)</f>
        <v>202752</v>
      </c>
      <c r="D230" s="20">
        <f>VLOOKUP($A230,小選挙区集計!$A$1:$H$400,5,FALSE)</f>
        <v>365768</v>
      </c>
      <c r="E230" s="20">
        <f>VLOOKUP($A230,小選挙区集計!$A$1:$H$400,8,FALSE)</f>
        <v>207359</v>
      </c>
      <c r="F230" s="20">
        <v>207352</v>
      </c>
      <c r="G230" s="20">
        <f>D230-E230</f>
        <v>158409</v>
      </c>
      <c r="H230" s="21">
        <f>E230-C230</f>
        <v>4607</v>
      </c>
      <c r="I230" s="44">
        <f>H230/E230</f>
        <v>2.2217506835970468E-2</v>
      </c>
      <c r="J230" s="42"/>
      <c r="M230" s="42"/>
    </row>
    <row r="231" spans="1:13">
      <c r="A231" s="7" t="s">
        <v>3022</v>
      </c>
      <c r="B231" s="7" t="s">
        <v>1102</v>
      </c>
      <c r="C231" s="3">
        <v>104650</v>
      </c>
      <c r="G231" s="7" t="s">
        <v>811</v>
      </c>
      <c r="H231" s="9">
        <v>6</v>
      </c>
      <c r="I231" s="45" t="s">
        <v>2976</v>
      </c>
      <c r="J231" s="45" t="s">
        <v>12</v>
      </c>
      <c r="K231" t="s">
        <v>2317</v>
      </c>
    </row>
    <row r="232" spans="1:13">
      <c r="A232" s="7" t="s">
        <v>1100</v>
      </c>
      <c r="B232" s="7" t="s">
        <v>1101</v>
      </c>
      <c r="C232" s="3">
        <v>98102</v>
      </c>
      <c r="G232" s="7" t="s">
        <v>804</v>
      </c>
      <c r="H232" s="9">
        <v>1</v>
      </c>
      <c r="I232" s="45" t="s">
        <v>2975</v>
      </c>
      <c r="J232" s="45" t="s">
        <v>15</v>
      </c>
      <c r="K232" t="s">
        <v>2318</v>
      </c>
    </row>
    <row r="233" spans="1:13" s="19" customFormat="1">
      <c r="A233" s="19" t="s">
        <v>1103</v>
      </c>
      <c r="B233" s="19" t="s">
        <v>1104</v>
      </c>
      <c r="C233" s="21">
        <f>SUM(C234:C236)</f>
        <v>219222</v>
      </c>
      <c r="D233" s="20">
        <f>VLOOKUP($A233,小選挙区集計!$A$1:$H$400,5,FALSE)</f>
        <v>404689</v>
      </c>
      <c r="E233" s="20">
        <f>VLOOKUP($A233,小選挙区集計!$A$1:$H$400,8,FALSE)</f>
        <v>224373</v>
      </c>
      <c r="F233" s="20">
        <v>224367</v>
      </c>
      <c r="G233" s="20">
        <f>D233-E233</f>
        <v>180316</v>
      </c>
      <c r="H233" s="21">
        <f>E233-C233</f>
        <v>5151</v>
      </c>
      <c r="I233" s="44">
        <f>H233/E233</f>
        <v>2.2957307697450229E-2</v>
      </c>
      <c r="J233" s="42"/>
      <c r="M233" s="42"/>
    </row>
    <row r="234" spans="1:13">
      <c r="A234" s="7" t="s">
        <v>1105</v>
      </c>
      <c r="B234" s="7" t="s">
        <v>1106</v>
      </c>
      <c r="C234" s="3">
        <v>21464</v>
      </c>
      <c r="G234" s="7" t="s">
        <v>807</v>
      </c>
      <c r="H234" s="9">
        <v>0</v>
      </c>
      <c r="I234" s="45" t="s">
        <v>2984</v>
      </c>
      <c r="J234" s="45" t="s">
        <v>17</v>
      </c>
    </row>
    <row r="235" spans="1:13">
      <c r="A235" s="7" t="s">
        <v>1107</v>
      </c>
      <c r="B235" s="7" t="s">
        <v>1108</v>
      </c>
      <c r="C235" s="3">
        <v>117002</v>
      </c>
      <c r="G235" s="7" t="s">
        <v>811</v>
      </c>
      <c r="H235" s="9">
        <v>4</v>
      </c>
      <c r="I235" s="45" t="s">
        <v>2976</v>
      </c>
      <c r="J235" s="45" t="s">
        <v>12</v>
      </c>
      <c r="K235" t="s">
        <v>2317</v>
      </c>
    </row>
    <row r="236" spans="1:13">
      <c r="A236" s="7" t="s">
        <v>1109</v>
      </c>
      <c r="B236" s="7" t="s">
        <v>1110</v>
      </c>
      <c r="C236" s="3">
        <v>80756</v>
      </c>
      <c r="G236" s="7" t="s">
        <v>807</v>
      </c>
      <c r="H236" s="9">
        <v>0</v>
      </c>
      <c r="I236" s="45" t="s">
        <v>2978</v>
      </c>
      <c r="J236" s="45" t="s">
        <v>15</v>
      </c>
    </row>
    <row r="237" spans="1:13" s="19" customFormat="1">
      <c r="A237" s="19" t="s">
        <v>1111</v>
      </c>
      <c r="B237" s="19" t="s">
        <v>1112</v>
      </c>
      <c r="C237" s="21">
        <f>SUM(C238:C239)</f>
        <v>186367</v>
      </c>
      <c r="D237" s="20">
        <f>VLOOKUP($A237,小選挙区集計!$A$1:$H$400,5,FALSE)</f>
        <v>328163</v>
      </c>
      <c r="E237" s="20">
        <f>VLOOKUP($A237,小選挙区集計!$A$1:$H$400,8,FALSE)</f>
        <v>190956</v>
      </c>
      <c r="F237" s="20">
        <v>190952</v>
      </c>
      <c r="G237" s="20">
        <f>D237-E237</f>
        <v>137207</v>
      </c>
      <c r="H237" s="21">
        <f>E237-C237</f>
        <v>4589</v>
      </c>
      <c r="I237" s="44">
        <f>H237/E237</f>
        <v>2.4031714112151492E-2</v>
      </c>
      <c r="J237" s="42"/>
      <c r="M237" s="42"/>
    </row>
    <row r="238" spans="1:13">
      <c r="A238" s="7" t="s">
        <v>1113</v>
      </c>
      <c r="B238" s="7" t="s">
        <v>1114</v>
      </c>
      <c r="C238" s="3">
        <v>90214</v>
      </c>
      <c r="G238" s="7" t="s">
        <v>804</v>
      </c>
      <c r="H238" s="9">
        <v>2</v>
      </c>
      <c r="I238" s="45" t="s">
        <v>2978</v>
      </c>
      <c r="J238" s="45" t="s">
        <v>15</v>
      </c>
      <c r="K238" t="s">
        <v>2327</v>
      </c>
    </row>
    <row r="239" spans="1:13">
      <c r="A239" s="7" t="s">
        <v>3021</v>
      </c>
      <c r="B239" s="7" t="s">
        <v>2676</v>
      </c>
      <c r="C239" s="3">
        <v>96153</v>
      </c>
      <c r="G239" s="7" t="s">
        <v>2974</v>
      </c>
      <c r="H239" s="9">
        <v>0</v>
      </c>
      <c r="I239" s="45" t="s">
        <v>2976</v>
      </c>
      <c r="J239" s="45" t="s">
        <v>3020</v>
      </c>
    </row>
    <row r="240" spans="1:13" s="19" customFormat="1">
      <c r="A240" s="19" t="s">
        <v>1115</v>
      </c>
      <c r="B240" s="19" t="s">
        <v>1116</v>
      </c>
      <c r="C240" s="21">
        <f>SUM(C241:C243)</f>
        <v>180523</v>
      </c>
      <c r="D240" s="20">
        <f>VLOOKUP($A240,小選挙区集計!$A$1:$H$400,5,FALSE)</f>
        <v>351863</v>
      </c>
      <c r="E240" s="20">
        <f>VLOOKUP($A240,小選挙区集計!$A$1:$H$400,8,FALSE)</f>
        <v>186030</v>
      </c>
      <c r="F240" s="20">
        <v>186030</v>
      </c>
      <c r="G240" s="20">
        <f>D240-E240</f>
        <v>165833</v>
      </c>
      <c r="H240" s="21">
        <f>E240-C240</f>
        <v>5507</v>
      </c>
      <c r="I240" s="44">
        <f>H240/E240</f>
        <v>2.960275224426168E-2</v>
      </c>
      <c r="J240" s="42"/>
      <c r="M240" s="42"/>
    </row>
    <row r="241" spans="1:13">
      <c r="A241" s="7" t="s">
        <v>1117</v>
      </c>
      <c r="B241" s="7" t="s">
        <v>1120</v>
      </c>
      <c r="C241" s="3">
        <v>111810</v>
      </c>
      <c r="G241" s="7" t="s">
        <v>811</v>
      </c>
      <c r="H241" s="9">
        <v>6</v>
      </c>
      <c r="I241" s="45" t="s">
        <v>2976</v>
      </c>
      <c r="J241" s="45" t="s">
        <v>951</v>
      </c>
      <c r="K241" t="s">
        <v>2331</v>
      </c>
    </row>
    <row r="242" spans="1:13">
      <c r="A242" s="7" t="s">
        <v>3023</v>
      </c>
      <c r="B242" s="7" t="s">
        <v>2677</v>
      </c>
      <c r="C242" s="3">
        <v>49094</v>
      </c>
      <c r="G242" s="7" t="s">
        <v>2974</v>
      </c>
      <c r="H242" s="9">
        <v>0</v>
      </c>
      <c r="I242" s="45" t="s">
        <v>2978</v>
      </c>
      <c r="J242" s="45"/>
      <c r="L242" t="s">
        <v>2768</v>
      </c>
    </row>
    <row r="243" spans="1:13">
      <c r="A243" s="7" t="s">
        <v>3024</v>
      </c>
      <c r="B243" s="7" t="s">
        <v>2678</v>
      </c>
      <c r="C243" s="3">
        <v>19619</v>
      </c>
      <c r="G243" s="7" t="s">
        <v>2974</v>
      </c>
      <c r="H243" s="9">
        <v>0</v>
      </c>
      <c r="I243" s="45" t="s">
        <v>2984</v>
      </c>
      <c r="J243" s="45"/>
    </row>
    <row r="244" spans="1:13" s="19" customFormat="1">
      <c r="A244" s="19" t="s">
        <v>1121</v>
      </c>
      <c r="B244" s="19" t="s">
        <v>1122</v>
      </c>
      <c r="C244" s="21">
        <f>SUM(C245:C246)</f>
        <v>201120</v>
      </c>
      <c r="D244" s="20">
        <f>VLOOKUP($A244,小選挙区集計!$A$1:$H$400,5,FALSE)</f>
        <v>369482</v>
      </c>
      <c r="E244" s="20">
        <f>VLOOKUP($A244,小選挙区集計!$A$1:$H$400,8,FALSE)</f>
        <v>205122</v>
      </c>
      <c r="F244" s="20">
        <v>205103</v>
      </c>
      <c r="G244" s="20">
        <f>D244-E244</f>
        <v>164360</v>
      </c>
      <c r="H244" s="21">
        <f>E244-C244</f>
        <v>4002</v>
      </c>
      <c r="I244" s="44">
        <f>H244/E244</f>
        <v>1.951034018779068E-2</v>
      </c>
      <c r="J244" s="42"/>
      <c r="M244" s="42"/>
    </row>
    <row r="245" spans="1:13">
      <c r="A245" s="7" t="s">
        <v>1123</v>
      </c>
      <c r="B245" s="7" t="s">
        <v>1124</v>
      </c>
      <c r="C245" s="3">
        <v>102627</v>
      </c>
      <c r="G245" s="7" t="s">
        <v>811</v>
      </c>
      <c r="H245" s="9">
        <v>1</v>
      </c>
      <c r="I245" s="45" t="s">
        <v>2978</v>
      </c>
      <c r="J245" s="45" t="s">
        <v>15</v>
      </c>
      <c r="K245" s="7" t="s">
        <v>2332</v>
      </c>
    </row>
    <row r="246" spans="1:13">
      <c r="A246" s="7" t="s">
        <v>1125</v>
      </c>
      <c r="B246" s="7" t="s">
        <v>1126</v>
      </c>
      <c r="C246" s="3">
        <v>98493</v>
      </c>
      <c r="G246" s="7" t="s">
        <v>811</v>
      </c>
      <c r="H246" s="9">
        <v>3</v>
      </c>
      <c r="I246" s="45" t="s">
        <v>2976</v>
      </c>
      <c r="J246" s="45" t="s">
        <v>12</v>
      </c>
      <c r="K246" t="s">
        <v>2317</v>
      </c>
    </row>
    <row r="247" spans="1:13" s="19" customFormat="1">
      <c r="A247" s="19" t="s">
        <v>1127</v>
      </c>
      <c r="B247" s="19" t="s">
        <v>1128</v>
      </c>
      <c r="C247" s="21">
        <f>SUM(C248:C250)</f>
        <v>204694</v>
      </c>
      <c r="D247" s="20">
        <f>VLOOKUP($A247,小選挙区集計!$A$1:$H$400,5,FALSE)</f>
        <v>400359</v>
      </c>
      <c r="E247" s="20">
        <f>VLOOKUP($A247,小選挙区集計!$A$1:$H$400,8,FALSE)</f>
        <v>209915</v>
      </c>
      <c r="F247" s="20">
        <v>209909</v>
      </c>
      <c r="G247" s="20">
        <f>D247-E247</f>
        <v>190444</v>
      </c>
      <c r="H247" s="21">
        <f>E247-C247</f>
        <v>5221</v>
      </c>
      <c r="I247" s="44">
        <f>H247/E247</f>
        <v>2.4871971988662079E-2</v>
      </c>
      <c r="J247" s="42"/>
      <c r="M247" s="42"/>
    </row>
    <row r="248" spans="1:13">
      <c r="A248" s="7" t="s">
        <v>3025</v>
      </c>
      <c r="B248" s="7" t="s">
        <v>2680</v>
      </c>
      <c r="C248" s="3">
        <v>16622</v>
      </c>
      <c r="G248" s="7" t="s">
        <v>2974</v>
      </c>
      <c r="H248" s="9">
        <v>0</v>
      </c>
      <c r="I248" s="45" t="s">
        <v>2984</v>
      </c>
      <c r="J248" s="45"/>
    </row>
    <row r="249" spans="1:13">
      <c r="A249" s="7" t="s">
        <v>1129</v>
      </c>
      <c r="B249" s="7" t="s">
        <v>1130</v>
      </c>
      <c r="C249" s="3">
        <v>101149</v>
      </c>
      <c r="G249" s="7" t="s">
        <v>811</v>
      </c>
      <c r="H249" s="9">
        <v>7</v>
      </c>
      <c r="I249" s="45" t="s">
        <v>2976</v>
      </c>
      <c r="J249" s="45" t="s">
        <v>12</v>
      </c>
      <c r="K249" t="s">
        <v>2317</v>
      </c>
    </row>
    <row r="250" spans="1:13">
      <c r="A250" s="7" t="s">
        <v>1118</v>
      </c>
      <c r="B250" s="7" t="s">
        <v>1119</v>
      </c>
      <c r="C250" s="3">
        <v>86923</v>
      </c>
      <c r="G250" s="7" t="s">
        <v>807</v>
      </c>
      <c r="H250" s="9">
        <v>0</v>
      </c>
      <c r="I250" s="45" t="s">
        <v>2978</v>
      </c>
      <c r="J250" s="45" t="s">
        <v>2679</v>
      </c>
    </row>
    <row r="251" spans="1:13" s="19" customFormat="1">
      <c r="A251" s="19" t="s">
        <v>1131</v>
      </c>
      <c r="B251" s="19" t="s">
        <v>1132</v>
      </c>
      <c r="C251" s="21">
        <f>SUM(C252:C254)</f>
        <v>215784</v>
      </c>
      <c r="D251" s="20">
        <f>VLOOKUP($A251,小選挙区集計!$A$1:$H$400,5,FALSE)</f>
        <v>442310</v>
      </c>
      <c r="E251" s="20">
        <f>VLOOKUP($A251,小選挙区集計!$A$1:$H$400,8,FALSE)</f>
        <v>221492</v>
      </c>
      <c r="F251" s="20">
        <v>221486</v>
      </c>
      <c r="G251" s="20">
        <f>D251-E251</f>
        <v>220818</v>
      </c>
      <c r="H251" s="21">
        <f>E251-C251</f>
        <v>5708</v>
      </c>
      <c r="I251" s="44">
        <f>H251/E251</f>
        <v>2.5770682462572012E-2</v>
      </c>
      <c r="J251" s="42"/>
      <c r="M251" s="42"/>
    </row>
    <row r="252" spans="1:13">
      <c r="A252" s="7" t="s">
        <v>1133</v>
      </c>
      <c r="B252" s="7" t="s">
        <v>1136</v>
      </c>
      <c r="C252" s="3">
        <v>111262</v>
      </c>
      <c r="G252" s="7" t="s">
        <v>811</v>
      </c>
      <c r="H252" s="9">
        <v>3</v>
      </c>
      <c r="I252" s="45" t="s">
        <v>2976</v>
      </c>
      <c r="J252" s="45" t="s">
        <v>12</v>
      </c>
      <c r="K252" t="s">
        <v>2317</v>
      </c>
    </row>
    <row r="253" spans="1:13">
      <c r="A253" s="7" t="s">
        <v>1134</v>
      </c>
      <c r="B253" s="7" t="s">
        <v>1135</v>
      </c>
      <c r="C253" s="3">
        <v>72553</v>
      </c>
      <c r="G253" s="7" t="s">
        <v>804</v>
      </c>
      <c r="H253" s="9">
        <v>2</v>
      </c>
      <c r="I253" s="45" t="s">
        <v>2985</v>
      </c>
      <c r="J253" s="45" t="s">
        <v>15</v>
      </c>
      <c r="K253" t="s">
        <v>2327</v>
      </c>
    </row>
    <row r="254" spans="1:13">
      <c r="A254" s="7" t="s">
        <v>3026</v>
      </c>
      <c r="B254" s="7" t="s">
        <v>2681</v>
      </c>
      <c r="C254" s="3">
        <v>31969</v>
      </c>
      <c r="G254" s="7" t="s">
        <v>2974</v>
      </c>
      <c r="H254" s="9">
        <v>0</v>
      </c>
      <c r="I254" s="45" t="s">
        <v>2984</v>
      </c>
      <c r="J254" s="45"/>
    </row>
    <row r="255" spans="1:13" s="19" customFormat="1">
      <c r="A255" s="19" t="s">
        <v>1137</v>
      </c>
      <c r="B255" s="19" t="s">
        <v>1138</v>
      </c>
      <c r="C255" s="21">
        <f>SUM(C256:C258)</f>
        <v>222415</v>
      </c>
      <c r="D255" s="20">
        <f>VLOOKUP($A255,小選挙区集計!$A$1:$H$400,5,FALSE)</f>
        <v>422917</v>
      </c>
      <c r="E255" s="20">
        <f>VLOOKUP($A255,小選挙区集計!$A$1:$H$400,8,FALSE)</f>
        <v>226898</v>
      </c>
      <c r="F255" s="20">
        <v>226895</v>
      </c>
      <c r="G255" s="20">
        <f>D255-E255</f>
        <v>196019</v>
      </c>
      <c r="H255" s="21">
        <f>E255-C255</f>
        <v>4483</v>
      </c>
      <c r="I255" s="44">
        <f>H255/E255</f>
        <v>1.9757776622094509E-2</v>
      </c>
      <c r="J255" s="42"/>
      <c r="M255" s="42"/>
    </row>
    <row r="256" spans="1:13">
      <c r="A256" s="7" t="s">
        <v>1139</v>
      </c>
      <c r="B256" s="7" t="s">
        <v>1140</v>
      </c>
      <c r="C256" s="3">
        <v>102023</v>
      </c>
      <c r="G256" s="7" t="s">
        <v>811</v>
      </c>
      <c r="H256" s="9">
        <v>4</v>
      </c>
      <c r="I256" s="45" t="s">
        <v>2976</v>
      </c>
      <c r="J256" s="45" t="s">
        <v>12</v>
      </c>
      <c r="K256" s="7" t="s">
        <v>2317</v>
      </c>
    </row>
    <row r="257" spans="1:13">
      <c r="A257" s="7" t="s">
        <v>3027</v>
      </c>
      <c r="B257" s="7" t="s">
        <v>2682</v>
      </c>
      <c r="C257" s="3">
        <v>71958</v>
      </c>
      <c r="G257" s="7" t="s">
        <v>2996</v>
      </c>
      <c r="H257" s="9">
        <v>1</v>
      </c>
      <c r="I257" s="45" t="s">
        <v>2978</v>
      </c>
      <c r="J257" s="45" t="s">
        <v>2769</v>
      </c>
    </row>
    <row r="258" spans="1:13">
      <c r="A258" s="7" t="s">
        <v>3028</v>
      </c>
      <c r="B258" s="7" t="s">
        <v>2683</v>
      </c>
      <c r="C258" s="3">
        <v>48434</v>
      </c>
      <c r="G258" s="7" t="s">
        <v>2974</v>
      </c>
      <c r="H258" s="9">
        <v>0</v>
      </c>
      <c r="I258" s="45" t="s">
        <v>2979</v>
      </c>
      <c r="J258" s="45"/>
    </row>
    <row r="259" spans="1:13" s="19" customFormat="1">
      <c r="A259" s="19" t="s">
        <v>1141</v>
      </c>
      <c r="B259" s="19" t="s">
        <v>66</v>
      </c>
      <c r="C259" s="76">
        <f>C260+C263+C267+C270+C273+C278+C283+C288+C292+C295+C300+C304+C308</f>
        <v>2747162.9980000001</v>
      </c>
      <c r="D259" s="20">
        <f>D260+D263+D267+D270+D273+D278+D283+D288+D292+D295+D300+D304+D308</f>
        <v>5265989</v>
      </c>
      <c r="E259" s="20">
        <f>E260+E263+E267+E270+E273+E278+E283+E288+E292+E295+E300+E304+E308</f>
        <v>2824876</v>
      </c>
      <c r="F259" s="20">
        <f>F260+F263+F267+F270+F273+F278+F283+F288+F292+F295+F300+F304+F308</f>
        <v>2824829</v>
      </c>
      <c r="G259" s="20">
        <f>D259-E259</f>
        <v>2441113</v>
      </c>
      <c r="H259" s="21">
        <f>E259-C259</f>
        <v>77713.001999999862</v>
      </c>
      <c r="I259" s="44">
        <f>H259/E259</f>
        <v>2.7510234785526819E-2</v>
      </c>
      <c r="J259" s="42"/>
      <c r="M259" s="42"/>
    </row>
    <row r="260" spans="1:13" s="19" customFormat="1">
      <c r="A260" s="19" t="s">
        <v>1142</v>
      </c>
      <c r="B260" s="19" t="s">
        <v>1143</v>
      </c>
      <c r="C260" s="21">
        <f>SUM(C261:C262)</f>
        <v>228451</v>
      </c>
      <c r="D260" s="20">
        <f>VLOOKUP($A260,小選挙区集計!$A$1:$H$400,5,FALSE)</f>
        <v>430513</v>
      </c>
      <c r="E260" s="20">
        <f>VLOOKUP($A260,小選挙区集計!$A$1:$H$400,8,FALSE)</f>
        <v>234690</v>
      </c>
      <c r="F260" s="20">
        <v>234687</v>
      </c>
      <c r="G260" s="20">
        <f>D260-E260</f>
        <v>195823</v>
      </c>
      <c r="H260" s="21">
        <f>E260-C260</f>
        <v>6239</v>
      </c>
      <c r="I260" s="44">
        <f>H260/E260</f>
        <v>2.6584004431377563E-2</v>
      </c>
      <c r="J260" s="42"/>
      <c r="M260" s="42"/>
    </row>
    <row r="261" spans="1:13">
      <c r="A261" s="7" t="s">
        <v>1144</v>
      </c>
      <c r="B261" s="7" t="s">
        <v>1145</v>
      </c>
      <c r="C261" s="3">
        <v>128556</v>
      </c>
      <c r="G261" s="7" t="s">
        <v>811</v>
      </c>
      <c r="H261" s="9">
        <v>6</v>
      </c>
      <c r="I261" s="45" t="s">
        <v>3030</v>
      </c>
      <c r="J261" s="45" t="s">
        <v>15</v>
      </c>
      <c r="K261" s="7" t="s">
        <v>2334</v>
      </c>
    </row>
    <row r="262" spans="1:13">
      <c r="A262" s="7" t="s">
        <v>1146</v>
      </c>
      <c r="B262" s="7" t="s">
        <v>1147</v>
      </c>
      <c r="C262" s="3">
        <v>99895</v>
      </c>
      <c r="G262" s="7" t="s">
        <v>811</v>
      </c>
      <c r="H262" s="9">
        <v>3</v>
      </c>
      <c r="I262" s="45" t="s">
        <v>3031</v>
      </c>
      <c r="J262" s="45" t="s">
        <v>12</v>
      </c>
      <c r="K262" t="s">
        <v>2333</v>
      </c>
    </row>
    <row r="263" spans="1:13" s="19" customFormat="1">
      <c r="A263" s="19" t="s">
        <v>1148</v>
      </c>
      <c r="B263" s="19" t="s">
        <v>1149</v>
      </c>
      <c r="C263" s="21">
        <f>SUM(C264:C266)</f>
        <v>246652</v>
      </c>
      <c r="D263" s="20">
        <f>VLOOKUP($A263,小選挙区集計!$A$1:$H$400,5,FALSE)</f>
        <v>460509</v>
      </c>
      <c r="E263" s="20">
        <f>VLOOKUP($A263,小選挙区集計!$A$1:$H$400,8,FALSE)</f>
        <v>251675</v>
      </c>
      <c r="F263" s="20">
        <v>251669</v>
      </c>
      <c r="G263" s="20">
        <f>D263-E263</f>
        <v>208834</v>
      </c>
      <c r="H263" s="21">
        <f>E263-C263</f>
        <v>5023</v>
      </c>
      <c r="I263" s="44">
        <f>H263/E263</f>
        <v>1.9958279527167975E-2</v>
      </c>
      <c r="J263" s="42"/>
      <c r="M263" s="42"/>
    </row>
    <row r="264" spans="1:13">
      <c r="A264" s="7" t="s">
        <v>3032</v>
      </c>
      <c r="B264" s="7" t="s">
        <v>2685</v>
      </c>
      <c r="C264" s="3">
        <v>24052</v>
      </c>
      <c r="G264" s="7" t="s">
        <v>3035</v>
      </c>
      <c r="H264" s="9">
        <v>0</v>
      </c>
      <c r="I264" s="45" t="s">
        <v>3037</v>
      </c>
      <c r="J264" s="45"/>
    </row>
    <row r="265" spans="1:13">
      <c r="A265" s="7" t="s">
        <v>3033</v>
      </c>
      <c r="B265" s="7" t="s">
        <v>1150</v>
      </c>
      <c r="C265" s="3">
        <v>153017</v>
      </c>
      <c r="G265" s="7" t="s">
        <v>811</v>
      </c>
      <c r="H265" s="9">
        <v>3</v>
      </c>
      <c r="I265" s="45" t="s">
        <v>3031</v>
      </c>
      <c r="J265" s="45" t="s">
        <v>12</v>
      </c>
      <c r="K265" t="s">
        <v>2333</v>
      </c>
    </row>
    <row r="266" spans="1:13">
      <c r="A266" s="7" t="s">
        <v>3034</v>
      </c>
      <c r="B266" s="7" t="s">
        <v>2684</v>
      </c>
      <c r="C266" s="3">
        <v>69583</v>
      </c>
      <c r="G266" s="7" t="s">
        <v>3036</v>
      </c>
      <c r="H266" s="9">
        <v>1</v>
      </c>
      <c r="I266" s="45" t="s">
        <v>3030</v>
      </c>
      <c r="J266" s="45" t="s">
        <v>2771</v>
      </c>
      <c r="K266" t="s">
        <v>2771</v>
      </c>
      <c r="L266" t="s">
        <v>2770</v>
      </c>
    </row>
    <row r="267" spans="1:13" s="19" customFormat="1">
      <c r="A267" s="19" t="s">
        <v>1151</v>
      </c>
      <c r="B267" s="19" t="s">
        <v>1152</v>
      </c>
      <c r="C267" s="21">
        <f>SUM(C268:C269)</f>
        <v>172127</v>
      </c>
      <c r="D267" s="20">
        <f>VLOOKUP($A267,小選挙区集計!$A$1:$H$400,5,FALSE)</f>
        <v>336241</v>
      </c>
      <c r="E267" s="20">
        <f>VLOOKUP($A267,小選挙区集計!$A$1:$H$400,8,FALSE)</f>
        <v>176042</v>
      </c>
      <c r="F267" s="20">
        <v>176041</v>
      </c>
      <c r="G267" s="20">
        <f>D267-E267</f>
        <v>160199</v>
      </c>
      <c r="H267" s="21">
        <f>E267-C267</f>
        <v>3915</v>
      </c>
      <c r="I267" s="44">
        <f>H267/E267</f>
        <v>2.2239011145067655E-2</v>
      </c>
      <c r="J267" s="42"/>
      <c r="M267" s="42"/>
    </row>
    <row r="268" spans="1:13">
      <c r="A268" s="7" t="s">
        <v>1153</v>
      </c>
      <c r="B268" s="7" t="s">
        <v>1154</v>
      </c>
      <c r="C268" s="3">
        <v>106500</v>
      </c>
      <c r="G268" s="7" t="s">
        <v>811</v>
      </c>
      <c r="H268" s="9">
        <v>7</v>
      </c>
      <c r="I268" s="45" t="s">
        <v>3031</v>
      </c>
      <c r="J268" s="45" t="s">
        <v>12</v>
      </c>
      <c r="K268" t="s">
        <v>2333</v>
      </c>
    </row>
    <row r="269" spans="1:13">
      <c r="A269" s="7" t="s">
        <v>1155</v>
      </c>
      <c r="B269" s="7" t="s">
        <v>1156</v>
      </c>
      <c r="C269" s="3">
        <v>65627</v>
      </c>
      <c r="G269" s="7" t="s">
        <v>811</v>
      </c>
      <c r="H269" s="9">
        <v>3</v>
      </c>
      <c r="I269" s="45" t="s">
        <v>3030</v>
      </c>
      <c r="J269" s="45" t="s">
        <v>16</v>
      </c>
      <c r="K269" t="s">
        <v>2336</v>
      </c>
    </row>
    <row r="270" spans="1:13" s="19" customFormat="1">
      <c r="A270" s="19" t="s">
        <v>1157</v>
      </c>
      <c r="B270" s="19" t="s">
        <v>1158</v>
      </c>
      <c r="C270" s="21">
        <f>SUM(C271:C272)</f>
        <v>239225</v>
      </c>
      <c r="D270" s="20">
        <f>VLOOKUP($A270,小選挙区集計!$A$1:$H$400,5,FALSE)</f>
        <v>463083</v>
      </c>
      <c r="E270" s="20">
        <f>VLOOKUP($A270,小選挙区集計!$A$1:$H$400,8,FALSE)</f>
        <v>244013</v>
      </c>
      <c r="F270" s="20">
        <v>244009</v>
      </c>
      <c r="G270" s="20">
        <f>D270-E270</f>
        <v>219070</v>
      </c>
      <c r="H270" s="21">
        <f>E270-C270</f>
        <v>4788</v>
      </c>
      <c r="I270" s="44">
        <f>H270/E270</f>
        <v>1.9621905390286583E-2</v>
      </c>
      <c r="J270" s="42"/>
      <c r="M270" s="42"/>
    </row>
    <row r="271" spans="1:13">
      <c r="A271" s="7" t="s">
        <v>1159</v>
      </c>
      <c r="B271" s="7" t="s">
        <v>1161</v>
      </c>
      <c r="C271" s="3">
        <v>84813</v>
      </c>
      <c r="G271" s="7" t="s">
        <v>811</v>
      </c>
      <c r="H271" s="9">
        <v>1</v>
      </c>
      <c r="I271" s="45" t="s">
        <v>3031</v>
      </c>
      <c r="J271" s="45" t="s">
        <v>12</v>
      </c>
      <c r="K271" t="s">
        <v>2333</v>
      </c>
    </row>
    <row r="272" spans="1:13">
      <c r="A272" s="7" t="s">
        <v>3038</v>
      </c>
      <c r="B272" s="7" t="s">
        <v>1160</v>
      </c>
      <c r="C272" s="3">
        <v>154412</v>
      </c>
      <c r="G272" s="7" t="s">
        <v>811</v>
      </c>
      <c r="H272" s="9">
        <v>8</v>
      </c>
      <c r="I272" s="45" t="s">
        <v>3030</v>
      </c>
      <c r="J272" s="45" t="s">
        <v>951</v>
      </c>
      <c r="K272" t="s">
        <v>2334</v>
      </c>
    </row>
    <row r="273" spans="1:13" s="19" customFormat="1">
      <c r="A273" s="19" t="s">
        <v>1162</v>
      </c>
      <c r="B273" s="19" t="s">
        <v>1163</v>
      </c>
      <c r="C273" s="76">
        <f>SUM(C274:C277)</f>
        <v>238420.99800000002</v>
      </c>
      <c r="D273" s="20">
        <f>VLOOKUP($A273,小選挙区集計!$A$1:$H$400,5,FALSE)</f>
        <v>450365</v>
      </c>
      <c r="E273" s="20">
        <f>VLOOKUP($A273,小選挙区集計!$A$1:$H$400,8,FALSE)</f>
        <v>243522</v>
      </c>
      <c r="F273" s="20">
        <v>243516</v>
      </c>
      <c r="G273" s="20">
        <f>D273-E273</f>
        <v>206843</v>
      </c>
      <c r="H273" s="21">
        <f>E273-C273</f>
        <v>5101.0019999999786</v>
      </c>
      <c r="I273" s="44">
        <f>H273/E273</f>
        <v>2.0946780988986533E-2</v>
      </c>
      <c r="J273" s="42"/>
      <c r="M273" s="42"/>
    </row>
    <row r="274" spans="1:13">
      <c r="A274" s="7" t="s">
        <v>3039</v>
      </c>
      <c r="B274" s="7" t="s">
        <v>2686</v>
      </c>
      <c r="C274" s="75">
        <v>69887.387000000002</v>
      </c>
      <c r="G274" s="7" t="s">
        <v>3035</v>
      </c>
      <c r="H274" s="9">
        <v>0</v>
      </c>
      <c r="I274" s="45" t="s">
        <v>3030</v>
      </c>
      <c r="J274" s="45" t="s">
        <v>2762</v>
      </c>
    </row>
    <row r="275" spans="1:13">
      <c r="A275" s="7" t="s">
        <v>3040</v>
      </c>
      <c r="B275" s="7" t="s">
        <v>2688</v>
      </c>
      <c r="C275" s="75">
        <v>24307</v>
      </c>
      <c r="G275" s="7" t="s">
        <v>3035</v>
      </c>
      <c r="H275" s="9">
        <v>0</v>
      </c>
      <c r="I275" s="45" t="s">
        <v>3043</v>
      </c>
      <c r="J275" s="45" t="s">
        <v>2774</v>
      </c>
    </row>
    <row r="276" spans="1:13">
      <c r="A276" s="7" t="s">
        <v>3041</v>
      </c>
      <c r="B276" s="7" t="s">
        <v>2687</v>
      </c>
      <c r="C276" s="75">
        <v>32241</v>
      </c>
      <c r="G276" s="7" t="s">
        <v>3036</v>
      </c>
      <c r="H276" s="9">
        <v>2</v>
      </c>
      <c r="I276" s="45" t="s">
        <v>3044</v>
      </c>
      <c r="J276" s="45" t="s">
        <v>2773</v>
      </c>
      <c r="K276" t="s">
        <v>2773</v>
      </c>
      <c r="L276" t="s">
        <v>2772</v>
      </c>
    </row>
    <row r="277" spans="1:13">
      <c r="A277" s="7" t="s">
        <v>3042</v>
      </c>
      <c r="B277" s="7" t="s">
        <v>1164</v>
      </c>
      <c r="C277" s="75">
        <v>111985.611</v>
      </c>
      <c r="G277" s="7" t="s">
        <v>811</v>
      </c>
      <c r="H277" s="9">
        <v>4</v>
      </c>
      <c r="I277" s="45" t="s">
        <v>3031</v>
      </c>
      <c r="J277" s="45" t="s">
        <v>12</v>
      </c>
      <c r="K277" s="7" t="s">
        <v>2333</v>
      </c>
    </row>
    <row r="278" spans="1:13" s="19" customFormat="1">
      <c r="A278" s="19" t="s">
        <v>1165</v>
      </c>
      <c r="B278" s="19" t="s">
        <v>1166</v>
      </c>
      <c r="C278" s="13">
        <f>SUM(C279:C282)</f>
        <v>190120</v>
      </c>
      <c r="D278" s="20">
        <f>VLOOKUP($A278,小選挙区集計!$A$1:$H$400,5,FALSE)</f>
        <v>369609</v>
      </c>
      <c r="E278" s="20">
        <f>VLOOKUP($A278,小選挙区集計!$A$1:$H$400,8,FALSE)</f>
        <v>195874</v>
      </c>
      <c r="F278" s="20">
        <v>195869</v>
      </c>
      <c r="G278" s="20">
        <f>D278-E278</f>
        <v>173735</v>
      </c>
      <c r="H278" s="21">
        <f>E278-C278</f>
        <v>5754</v>
      </c>
      <c r="I278" s="44">
        <f>H278/E278</f>
        <v>2.9376027446215425E-2</v>
      </c>
      <c r="J278" s="42"/>
      <c r="M278" s="42"/>
    </row>
    <row r="279" spans="1:13">
      <c r="A279" s="7" t="s">
        <v>3045</v>
      </c>
      <c r="B279" s="7" t="s">
        <v>2690</v>
      </c>
      <c r="C279" s="38">
        <v>48829</v>
      </c>
      <c r="G279" s="7" t="s">
        <v>3035</v>
      </c>
      <c r="H279" s="9">
        <v>0</v>
      </c>
      <c r="I279" s="45" t="s">
        <v>3044</v>
      </c>
      <c r="J279" s="45" t="s">
        <v>2775</v>
      </c>
    </row>
    <row r="280" spans="1:13">
      <c r="A280" s="7" t="s">
        <v>1167</v>
      </c>
      <c r="B280" s="7" t="s">
        <v>1169</v>
      </c>
      <c r="C280" s="38">
        <v>80764</v>
      </c>
      <c r="G280" s="7" t="s">
        <v>811</v>
      </c>
      <c r="H280" s="9">
        <v>7</v>
      </c>
      <c r="I280" s="45" t="s">
        <v>3031</v>
      </c>
      <c r="J280" s="45" t="s">
        <v>12</v>
      </c>
      <c r="K280" t="s">
        <v>2333</v>
      </c>
    </row>
    <row r="281" spans="1:13">
      <c r="A281" s="7" t="s">
        <v>3046</v>
      </c>
      <c r="B281" s="7" t="s">
        <v>2689</v>
      </c>
      <c r="C281" s="38">
        <v>32444</v>
      </c>
      <c r="G281" s="7" t="s">
        <v>3035</v>
      </c>
      <c r="H281" s="9">
        <v>0</v>
      </c>
      <c r="I281" s="45" t="s">
        <v>3037</v>
      </c>
      <c r="J281" s="45"/>
    </row>
    <row r="282" spans="1:13">
      <c r="A282" s="7" t="s">
        <v>1170</v>
      </c>
      <c r="B282" s="7" t="s">
        <v>1168</v>
      </c>
      <c r="C282" s="38">
        <v>28083</v>
      </c>
      <c r="G282" s="7" t="s">
        <v>811</v>
      </c>
      <c r="H282" s="9">
        <v>6</v>
      </c>
      <c r="I282" s="45" t="s">
        <v>3047</v>
      </c>
      <c r="J282" s="45" t="s">
        <v>16</v>
      </c>
      <c r="K282" t="s">
        <v>2334</v>
      </c>
    </row>
    <row r="283" spans="1:13" s="19" customFormat="1">
      <c r="A283" s="19" t="s">
        <v>1171</v>
      </c>
      <c r="B283" s="19" t="s">
        <v>1172</v>
      </c>
      <c r="C283" s="13">
        <f>SUM(C284:C287)</f>
        <v>231939</v>
      </c>
      <c r="D283" s="20">
        <f>VLOOKUP($A283,小選挙区集計!$A$1:$H$400,5,FALSE)</f>
        <v>434040</v>
      </c>
      <c r="E283" s="20">
        <f>VLOOKUP($A283,小選挙区集計!$A$1:$H$400,8,FALSE)</f>
        <v>236715</v>
      </c>
      <c r="F283" s="20">
        <v>236711</v>
      </c>
      <c r="G283" s="20">
        <f>D283-E283</f>
        <v>197325</v>
      </c>
      <c r="H283" s="21">
        <f>E283-C283</f>
        <v>4776</v>
      </c>
      <c r="I283" s="44">
        <f>H283/E283</f>
        <v>2.0176161206514161E-2</v>
      </c>
      <c r="J283" s="42"/>
      <c r="M283" s="42"/>
    </row>
    <row r="284" spans="1:13">
      <c r="A284" s="7" t="s">
        <v>3048</v>
      </c>
      <c r="B284" s="7" t="s">
        <v>2692</v>
      </c>
      <c r="C284" s="38">
        <v>28594</v>
      </c>
      <c r="G284" s="7" t="s">
        <v>3036</v>
      </c>
      <c r="H284" s="9">
        <v>3</v>
      </c>
      <c r="I284" s="45" t="s">
        <v>3044</v>
      </c>
      <c r="J284" s="45" t="s">
        <v>2776</v>
      </c>
      <c r="L284" t="s">
        <v>2770</v>
      </c>
    </row>
    <row r="285" spans="1:13">
      <c r="A285" s="7" t="s">
        <v>1173</v>
      </c>
      <c r="B285" s="7" t="s">
        <v>1174</v>
      </c>
      <c r="C285" s="38">
        <v>127548</v>
      </c>
      <c r="G285" s="7" t="s">
        <v>811</v>
      </c>
      <c r="H285" s="9">
        <v>4</v>
      </c>
      <c r="I285" s="45" t="s">
        <v>3031</v>
      </c>
      <c r="J285" s="45" t="s">
        <v>12</v>
      </c>
      <c r="K285" s="7" t="s">
        <v>2333</v>
      </c>
    </row>
    <row r="286" spans="1:13">
      <c r="A286" s="7" t="s">
        <v>3049</v>
      </c>
      <c r="B286" s="7" t="s">
        <v>2691</v>
      </c>
      <c r="C286" s="38">
        <v>71048</v>
      </c>
      <c r="G286" s="7" t="s">
        <v>3035</v>
      </c>
      <c r="H286" s="9">
        <v>0</v>
      </c>
      <c r="I286" s="45" t="s">
        <v>3030</v>
      </c>
      <c r="J286" s="45"/>
    </row>
    <row r="287" spans="1:13">
      <c r="A287" s="7" t="s">
        <v>3050</v>
      </c>
      <c r="B287" s="7" t="s">
        <v>2693</v>
      </c>
      <c r="C287" s="38">
        <v>4749</v>
      </c>
      <c r="G287" s="7" t="s">
        <v>3035</v>
      </c>
      <c r="H287" s="9">
        <v>0</v>
      </c>
      <c r="I287" s="45" t="s">
        <v>2896</v>
      </c>
      <c r="J287" s="45"/>
    </row>
    <row r="288" spans="1:13" s="19" customFormat="1">
      <c r="A288" s="19" t="s">
        <v>1175</v>
      </c>
      <c r="B288" s="19" t="s">
        <v>1176</v>
      </c>
      <c r="C288" s="13">
        <f>SUM(C289:C291)</f>
        <v>226526</v>
      </c>
      <c r="D288" s="20">
        <f>VLOOKUP($A288,小選挙区集計!$A$1:$H$400,5,FALSE)</f>
        <v>423866</v>
      </c>
      <c r="E288" s="20">
        <f>VLOOKUP($A288,小選挙区集計!$A$1:$H$400,8,FALSE)</f>
        <v>238059</v>
      </c>
      <c r="F288" s="20">
        <v>238057</v>
      </c>
      <c r="G288" s="20">
        <f>D288-E288</f>
        <v>185807</v>
      </c>
      <c r="H288" s="21">
        <f>E288-C288</f>
        <v>11533</v>
      </c>
      <c r="I288" s="44">
        <f>H288/E288</f>
        <v>4.8445973477163222E-2</v>
      </c>
      <c r="J288" s="42"/>
      <c r="M288" s="42"/>
    </row>
    <row r="289" spans="1:13">
      <c r="A289" s="7" t="s">
        <v>3051</v>
      </c>
      <c r="B289" s="7" t="s">
        <v>2694</v>
      </c>
      <c r="C289" s="38">
        <v>135125</v>
      </c>
      <c r="G289" s="7" t="s">
        <v>3035</v>
      </c>
      <c r="H289" s="9">
        <v>0</v>
      </c>
      <c r="I289" s="45" t="s">
        <v>3030</v>
      </c>
      <c r="J289" s="45"/>
    </row>
    <row r="290" spans="1:13">
      <c r="A290" s="7" t="s">
        <v>1178</v>
      </c>
      <c r="B290" s="7" t="s">
        <v>1177</v>
      </c>
      <c r="C290" s="38">
        <v>81556</v>
      </c>
      <c r="G290" s="7" t="s">
        <v>811</v>
      </c>
      <c r="H290" s="9">
        <v>7</v>
      </c>
      <c r="I290" s="45" t="s">
        <v>3031</v>
      </c>
      <c r="J290" s="45" t="s">
        <v>12</v>
      </c>
      <c r="K290" s="7" t="s">
        <v>2333</v>
      </c>
    </row>
    <row r="291" spans="1:13">
      <c r="A291" s="7" t="s">
        <v>3052</v>
      </c>
      <c r="B291" s="7" t="s">
        <v>2695</v>
      </c>
      <c r="C291" s="38">
        <v>9845</v>
      </c>
      <c r="G291" s="7" t="s">
        <v>3035</v>
      </c>
      <c r="H291" s="9">
        <v>0</v>
      </c>
      <c r="I291" s="45" t="s">
        <v>3047</v>
      </c>
      <c r="J291" s="45"/>
    </row>
    <row r="292" spans="1:13" s="19" customFormat="1">
      <c r="A292" s="19" t="s">
        <v>1179</v>
      </c>
      <c r="B292" s="19" t="s">
        <v>1180</v>
      </c>
      <c r="C292" s="13">
        <f>SUM(C293:C294)</f>
        <v>210063</v>
      </c>
      <c r="D292" s="20">
        <f>VLOOKUP($A292,小選挙区集計!$A$1:$H$400,5,FALSE)</f>
        <v>407331</v>
      </c>
      <c r="E292" s="20">
        <f>VLOOKUP($A292,小選挙区集計!$A$1:$H$400,8,FALSE)</f>
        <v>215942</v>
      </c>
      <c r="F292" s="20">
        <v>215931</v>
      </c>
      <c r="G292" s="20">
        <f>D292-E292</f>
        <v>191389</v>
      </c>
      <c r="H292" s="21">
        <f>E292-C292</f>
        <v>5879</v>
      </c>
      <c r="I292" s="44">
        <f>H292/E292</f>
        <v>2.7224902983208454E-2</v>
      </c>
      <c r="J292" s="42"/>
      <c r="M292" s="42"/>
    </row>
    <row r="293" spans="1:13">
      <c r="A293" s="7" t="s">
        <v>1181</v>
      </c>
      <c r="B293" s="7" t="s">
        <v>1184</v>
      </c>
      <c r="C293" s="38">
        <v>107322</v>
      </c>
      <c r="G293" s="7" t="s">
        <v>811</v>
      </c>
      <c r="H293" s="9">
        <v>4</v>
      </c>
      <c r="I293" s="45" t="s">
        <v>3030</v>
      </c>
      <c r="J293" s="45" t="s">
        <v>15</v>
      </c>
      <c r="K293" s="7" t="s">
        <v>2334</v>
      </c>
    </row>
    <row r="294" spans="1:13">
      <c r="A294" s="7" t="s">
        <v>1183</v>
      </c>
      <c r="B294" s="7" t="s">
        <v>1182</v>
      </c>
      <c r="C294" s="38">
        <v>102741</v>
      </c>
      <c r="G294" s="7" t="s">
        <v>811</v>
      </c>
      <c r="H294" s="9">
        <v>3</v>
      </c>
      <c r="I294" s="45" t="s">
        <v>3031</v>
      </c>
      <c r="J294" s="45" t="s">
        <v>12</v>
      </c>
      <c r="K294" s="7" t="s">
        <v>2333</v>
      </c>
    </row>
    <row r="295" spans="1:13" s="19" customFormat="1">
      <c r="A295" s="19" t="s">
        <v>1185</v>
      </c>
      <c r="B295" s="19" t="s">
        <v>1186</v>
      </c>
      <c r="C295" s="13">
        <f>SUM(C296:C299)</f>
        <v>177238</v>
      </c>
      <c r="D295" s="20">
        <f>VLOOKUP($A295,小選挙区集計!$A$1:$H$400,5,FALSE)</f>
        <v>341141</v>
      </c>
      <c r="E295" s="20">
        <f>VLOOKUP($A295,小選挙区集計!$A$1:$H$400,8,FALSE)</f>
        <v>181770</v>
      </c>
      <c r="F295" s="20">
        <v>181768</v>
      </c>
      <c r="G295" s="20">
        <f>D295-E295</f>
        <v>159371</v>
      </c>
      <c r="H295" s="21">
        <f>E295-C295</f>
        <v>4532</v>
      </c>
      <c r="I295" s="44">
        <f>H295/E295</f>
        <v>2.4932607140892335E-2</v>
      </c>
      <c r="J295" s="42"/>
      <c r="M295" s="42"/>
    </row>
    <row r="296" spans="1:13">
      <c r="A296" s="7" t="s">
        <v>3055</v>
      </c>
      <c r="B296" s="7" t="s">
        <v>2696</v>
      </c>
      <c r="C296" s="38">
        <v>2173</v>
      </c>
      <c r="G296" s="7" t="s">
        <v>3035</v>
      </c>
      <c r="H296" s="9">
        <v>0</v>
      </c>
      <c r="I296" s="45" t="s">
        <v>3047</v>
      </c>
      <c r="J296" s="45" t="s">
        <v>2777</v>
      </c>
    </row>
    <row r="297" spans="1:13">
      <c r="A297" s="7" t="s">
        <v>3056</v>
      </c>
      <c r="B297" s="7" t="s">
        <v>3054</v>
      </c>
      <c r="C297" s="38">
        <v>10272</v>
      </c>
      <c r="G297" s="7" t="s">
        <v>3035</v>
      </c>
      <c r="H297" s="9">
        <v>0</v>
      </c>
      <c r="I297" s="45" t="s">
        <v>3058</v>
      </c>
      <c r="J297" s="45"/>
    </row>
    <row r="298" spans="1:13">
      <c r="A298" s="7" t="s">
        <v>1188</v>
      </c>
      <c r="B298" s="7" t="s">
        <v>1189</v>
      </c>
      <c r="C298" s="38">
        <v>80971</v>
      </c>
      <c r="G298" s="7" t="s">
        <v>811</v>
      </c>
      <c r="H298" s="9">
        <v>2</v>
      </c>
      <c r="I298" s="45" t="s">
        <v>3030</v>
      </c>
      <c r="J298" s="45" t="s">
        <v>15</v>
      </c>
      <c r="K298" t="s">
        <v>2334</v>
      </c>
    </row>
    <row r="299" spans="1:13">
      <c r="A299" s="7" t="s">
        <v>3057</v>
      </c>
      <c r="B299" s="7" t="s">
        <v>1187</v>
      </c>
      <c r="C299" s="38">
        <v>83822</v>
      </c>
      <c r="G299" s="7" t="s">
        <v>811</v>
      </c>
      <c r="H299" s="9">
        <v>9</v>
      </c>
      <c r="I299" s="45" t="s">
        <v>3031</v>
      </c>
      <c r="J299" s="45" t="s">
        <v>12</v>
      </c>
      <c r="K299" s="7" t="s">
        <v>2333</v>
      </c>
    </row>
    <row r="300" spans="1:13" s="19" customFormat="1">
      <c r="A300" s="19" t="s">
        <v>1190</v>
      </c>
      <c r="B300" s="19" t="s">
        <v>1191</v>
      </c>
      <c r="C300" s="13">
        <f>SUM(C301:C303)</f>
        <v>171527</v>
      </c>
      <c r="D300" s="20">
        <f>VLOOKUP($A300,小選挙区集計!$A$1:$H$400,5,FALSE)</f>
        <v>351570</v>
      </c>
      <c r="E300" s="20">
        <f>VLOOKUP($A300,小選挙区集計!$A$1:$H$400,8,FALSE)</f>
        <v>180631</v>
      </c>
      <c r="F300" s="20">
        <v>180631</v>
      </c>
      <c r="G300" s="20">
        <f>D300-E300</f>
        <v>170939</v>
      </c>
      <c r="H300" s="21">
        <f>E300-C300</f>
        <v>9104</v>
      </c>
      <c r="I300" s="44">
        <f>H300/E300</f>
        <v>5.0401093942900169E-2</v>
      </c>
      <c r="J300" s="42"/>
      <c r="M300" s="42"/>
    </row>
    <row r="301" spans="1:13">
      <c r="A301" s="7" t="s">
        <v>1192</v>
      </c>
      <c r="B301" s="7" t="s">
        <v>1193</v>
      </c>
      <c r="C301" s="38">
        <v>30432</v>
      </c>
      <c r="G301" s="7" t="s">
        <v>807</v>
      </c>
      <c r="H301" s="9">
        <v>0</v>
      </c>
      <c r="I301" s="45" t="s">
        <v>3053</v>
      </c>
      <c r="J301" s="45" t="s">
        <v>15</v>
      </c>
      <c r="K301" s="7" t="s">
        <v>3059</v>
      </c>
      <c r="L301" s="7" t="s">
        <v>3060</v>
      </c>
    </row>
    <row r="302" spans="1:13">
      <c r="A302" s="7" t="s">
        <v>1194</v>
      </c>
      <c r="B302" s="7" t="s">
        <v>1195</v>
      </c>
      <c r="C302" s="38">
        <v>110538</v>
      </c>
      <c r="G302" s="7" t="s">
        <v>811</v>
      </c>
      <c r="H302" s="9">
        <v>10</v>
      </c>
      <c r="I302" s="45" t="s">
        <v>3031</v>
      </c>
      <c r="J302" s="45" t="s">
        <v>12</v>
      </c>
      <c r="K302" t="s">
        <v>2333</v>
      </c>
    </row>
    <row r="303" spans="1:13">
      <c r="A303" s="7" t="s">
        <v>1196</v>
      </c>
      <c r="B303" s="7" t="s">
        <v>1197</v>
      </c>
      <c r="C303" s="38">
        <v>30557</v>
      </c>
      <c r="G303" s="7" t="s">
        <v>807</v>
      </c>
      <c r="H303" s="9">
        <v>0</v>
      </c>
      <c r="I303" s="45" t="s">
        <v>3037</v>
      </c>
      <c r="J303" s="45" t="s">
        <v>17</v>
      </c>
      <c r="K303" t="s">
        <v>2337</v>
      </c>
    </row>
    <row r="304" spans="1:13" s="19" customFormat="1">
      <c r="A304" s="19" t="s">
        <v>1198</v>
      </c>
      <c r="B304" s="19" t="s">
        <v>1199</v>
      </c>
      <c r="C304" s="13">
        <f>SUM(C305:C307)</f>
        <v>192487</v>
      </c>
      <c r="D304" s="20">
        <f>VLOOKUP($A304,小選挙区集計!$A$1:$H$400,5,FALSE)</f>
        <v>380864</v>
      </c>
      <c r="E304" s="20">
        <f>VLOOKUP($A304,小選挙区集計!$A$1:$H$400,8,FALSE)</f>
        <v>198805</v>
      </c>
      <c r="F304" s="20">
        <v>198804</v>
      </c>
      <c r="G304" s="20">
        <f>D304-E304</f>
        <v>182059</v>
      </c>
      <c r="H304" s="21">
        <f>E304-C304</f>
        <v>6318</v>
      </c>
      <c r="I304" s="44">
        <f>H304/E304</f>
        <v>3.177988481175021E-2</v>
      </c>
      <c r="J304" s="42"/>
      <c r="M304" s="42"/>
    </row>
    <row r="305" spans="1:13">
      <c r="A305" s="7" t="s">
        <v>3061</v>
      </c>
      <c r="B305" s="7" t="s">
        <v>2697</v>
      </c>
      <c r="C305" s="38">
        <v>12530</v>
      </c>
      <c r="G305" s="7" t="s">
        <v>3035</v>
      </c>
      <c r="H305" s="9">
        <v>0</v>
      </c>
      <c r="I305" s="45" t="s">
        <v>3037</v>
      </c>
      <c r="J305" s="45"/>
    </row>
    <row r="306" spans="1:13">
      <c r="A306" s="7" t="s">
        <v>1200</v>
      </c>
      <c r="B306" s="7" t="s">
        <v>1201</v>
      </c>
      <c r="C306" s="38">
        <v>123210</v>
      </c>
      <c r="G306" s="7" t="s">
        <v>811</v>
      </c>
      <c r="H306" s="9">
        <v>9</v>
      </c>
      <c r="I306" s="45" t="s">
        <v>3031</v>
      </c>
      <c r="J306" s="45" t="s">
        <v>12</v>
      </c>
      <c r="K306" t="s">
        <v>2333</v>
      </c>
    </row>
    <row r="307" spans="1:13">
      <c r="A307" s="7" t="s">
        <v>1202</v>
      </c>
      <c r="B307" s="7" t="s">
        <v>1203</v>
      </c>
      <c r="C307" s="38">
        <v>56747</v>
      </c>
      <c r="G307" s="7" t="s">
        <v>804</v>
      </c>
      <c r="H307" s="9">
        <v>3</v>
      </c>
      <c r="I307" s="45" t="s">
        <v>3064</v>
      </c>
      <c r="J307" s="45" t="s">
        <v>15</v>
      </c>
      <c r="K307" t="s">
        <v>2338</v>
      </c>
    </row>
    <row r="308" spans="1:13" s="19" customFormat="1">
      <c r="A308" s="19" t="s">
        <v>1204</v>
      </c>
      <c r="B308" s="19" t="s">
        <v>1205</v>
      </c>
      <c r="C308" s="13">
        <f>SUM(C309:C311)</f>
        <v>222387</v>
      </c>
      <c r="D308" s="20">
        <f>VLOOKUP($A308,小選挙区集計!$A$1:$H$400,5,FALSE)</f>
        <v>416857</v>
      </c>
      <c r="E308" s="20">
        <f>VLOOKUP($A308,小選挙区集計!$A$1:$H$400,8,FALSE)</f>
        <v>227138</v>
      </c>
      <c r="F308" s="20">
        <v>227136</v>
      </c>
      <c r="G308" s="20">
        <f>D308-E308</f>
        <v>189719</v>
      </c>
      <c r="H308" s="21">
        <f>E308-C308</f>
        <v>4751</v>
      </c>
      <c r="I308" s="44">
        <f>H308/E308</f>
        <v>2.0916799478730992E-2</v>
      </c>
      <c r="J308" s="42"/>
      <c r="M308" s="42"/>
    </row>
    <row r="309" spans="1:13">
      <c r="A309" s="7" t="s">
        <v>1206</v>
      </c>
      <c r="B309" s="7" t="s">
        <v>1207</v>
      </c>
      <c r="C309" s="38">
        <v>79687</v>
      </c>
      <c r="G309" s="7" t="s">
        <v>811</v>
      </c>
      <c r="H309" s="9">
        <v>1</v>
      </c>
      <c r="I309" s="45" t="s">
        <v>3064</v>
      </c>
      <c r="J309" s="45" t="s">
        <v>16</v>
      </c>
    </row>
    <row r="310" spans="1:13">
      <c r="A310" s="7" t="s">
        <v>3062</v>
      </c>
      <c r="B310" s="7" t="s">
        <v>2698</v>
      </c>
      <c r="C310" s="38">
        <v>100227</v>
      </c>
      <c r="G310" s="7" t="s">
        <v>3035</v>
      </c>
      <c r="H310" s="9">
        <v>0</v>
      </c>
      <c r="I310" s="45" t="s">
        <v>3031</v>
      </c>
      <c r="J310" s="45"/>
    </row>
    <row r="311" spans="1:13">
      <c r="A311" s="7" t="s">
        <v>3063</v>
      </c>
      <c r="B311" s="7" t="s">
        <v>2699</v>
      </c>
      <c r="C311" s="38">
        <v>42473</v>
      </c>
      <c r="G311" s="7" t="s">
        <v>3035</v>
      </c>
      <c r="H311" s="9">
        <v>0</v>
      </c>
      <c r="I311" s="45" t="s">
        <v>3044</v>
      </c>
      <c r="J311" s="45" t="s">
        <v>2753</v>
      </c>
    </row>
    <row r="312" spans="1:13" s="19" customFormat="1">
      <c r="A312" s="19" t="s">
        <v>1208</v>
      </c>
      <c r="B312" s="19" t="s">
        <v>61</v>
      </c>
      <c r="C312" s="21">
        <f>C313+C318+C324+C328+C332+C336+C340+C346+C350+C355+C361+C366+C370+C376+C383+C391+C397+C402+C406+C410+C414+C418+C423+C426+C431</f>
        <v>6366477.9959999993</v>
      </c>
      <c r="D312" s="20">
        <f>D313+D318+D324+D328+D332+D336+D340+D346+D350+D355+D361+D366+D370+D376+D383+D391+D397+D402+D406+D410+D414+D418+D423+D426+D431</f>
        <v>11486835</v>
      </c>
      <c r="E312" s="20">
        <f>E313+E318+E324+E328+E332+E336+E340+E346+E350+E355+E361+E366+E370+E376+E383+E391+E397+E402+E406+E410+E414+E418+E423+E426+E431</f>
        <v>6571541</v>
      </c>
      <c r="F312" s="20">
        <f>F313+F318+F324+F328+F332+F336+F340+F346+F350+F355+F361+F366+F370+F376+F383+F391+F397+F402+F406+F410+F414+F418+F423+F426+F431</f>
        <v>6571293</v>
      </c>
      <c r="G312" s="20">
        <f>D312-E312</f>
        <v>4915294</v>
      </c>
      <c r="H312" s="21">
        <f>E312-C312</f>
        <v>205063.00400000066</v>
      </c>
      <c r="I312" s="44">
        <f>H312/E312</f>
        <v>3.1204705867314934E-2</v>
      </c>
      <c r="J312" s="42"/>
      <c r="M312" s="42"/>
    </row>
    <row r="313" spans="1:13" s="19" customFormat="1">
      <c r="A313" s="19" t="s">
        <v>1209</v>
      </c>
      <c r="B313" s="19" t="s">
        <v>1210</v>
      </c>
      <c r="C313" s="21">
        <f>SUM(C314:C317)</f>
        <v>254121</v>
      </c>
      <c r="D313" s="20">
        <f>VLOOKUP($A313,小選挙区集計!$A$1:$H$400,5,FALSE)</f>
        <v>462609</v>
      </c>
      <c r="E313" s="20">
        <f>VLOOKUP($A313,小選挙区集計!$A$1:$H$400,8,FALSE)</f>
        <v>260310</v>
      </c>
      <c r="F313" s="20">
        <v>260304</v>
      </c>
      <c r="G313" s="20">
        <f>D313-E313</f>
        <v>202299</v>
      </c>
      <c r="H313" s="21">
        <f>E313-C313</f>
        <v>6189</v>
      </c>
      <c r="I313" s="44">
        <f>H313/E313</f>
        <v>2.377549844416273E-2</v>
      </c>
      <c r="J313" s="42"/>
      <c r="M313" s="42"/>
    </row>
    <row r="314" spans="1:13">
      <c r="A314" s="7" t="s">
        <v>1211</v>
      </c>
      <c r="B314" s="7" t="s">
        <v>1214</v>
      </c>
      <c r="C314" s="3">
        <v>90043</v>
      </c>
      <c r="G314" s="7" t="s">
        <v>811</v>
      </c>
      <c r="H314" s="9">
        <v>7</v>
      </c>
      <c r="I314" s="45" t="s">
        <v>3030</v>
      </c>
      <c r="J314" s="45" t="s">
        <v>16</v>
      </c>
      <c r="K314" t="s">
        <v>2372</v>
      </c>
    </row>
    <row r="315" spans="1:13">
      <c r="A315" s="7" t="s">
        <v>3065</v>
      </c>
      <c r="B315" s="7" t="s">
        <v>2700</v>
      </c>
      <c r="C315" s="3">
        <v>60230</v>
      </c>
      <c r="G315" s="7" t="s">
        <v>3035</v>
      </c>
      <c r="H315" s="9">
        <v>0</v>
      </c>
      <c r="I315" s="45" t="s">
        <v>3044</v>
      </c>
      <c r="J315" s="45" t="s">
        <v>2778</v>
      </c>
    </row>
    <row r="316" spans="1:13">
      <c r="A316" s="7" t="s">
        <v>1212</v>
      </c>
      <c r="B316" s="7" t="s">
        <v>1213</v>
      </c>
      <c r="C316" s="3">
        <v>99133</v>
      </c>
      <c r="G316" s="7" t="s">
        <v>811</v>
      </c>
      <c r="H316" s="9">
        <v>3</v>
      </c>
      <c r="I316" s="45" t="s">
        <v>3031</v>
      </c>
      <c r="J316" s="45" t="s">
        <v>12</v>
      </c>
      <c r="K316" t="s">
        <v>2370</v>
      </c>
    </row>
    <row r="317" spans="1:13">
      <c r="A317" s="7" t="s">
        <v>3066</v>
      </c>
      <c r="B317" s="7" t="s">
        <v>3067</v>
      </c>
      <c r="C317" s="3">
        <v>4715</v>
      </c>
      <c r="G317" s="7" t="s">
        <v>3035</v>
      </c>
      <c r="H317" s="9">
        <v>0</v>
      </c>
      <c r="I317" s="41" t="s">
        <v>3047</v>
      </c>
    </row>
    <row r="318" spans="1:13" s="19" customFormat="1">
      <c r="A318" s="19" t="s">
        <v>1215</v>
      </c>
      <c r="B318" s="19" t="s">
        <v>1216</v>
      </c>
      <c r="C318" s="21">
        <f>SUM(C319:C323)</f>
        <v>274603</v>
      </c>
      <c r="D318" s="20">
        <f>VLOOKUP($A318,小選挙区集計!$A$1:$H$400,5,FALSE)</f>
        <v>463165</v>
      </c>
      <c r="E318" s="20">
        <f>VLOOKUP($A318,小選挙区集計!$A$1:$H$400,8,FALSE)</f>
        <v>281720</v>
      </c>
      <c r="F318" s="20">
        <v>281704</v>
      </c>
      <c r="G318" s="20">
        <f>D318-E318</f>
        <v>181445</v>
      </c>
      <c r="H318" s="21">
        <f>E318-C318</f>
        <v>7117</v>
      </c>
      <c r="I318" s="44">
        <f>H318/E318</f>
        <v>2.5262672156751386E-2</v>
      </c>
      <c r="J318" s="42"/>
      <c r="M318" s="42"/>
    </row>
    <row r="319" spans="1:13">
      <c r="A319" s="7" t="s">
        <v>1217</v>
      </c>
      <c r="B319" s="7" t="s">
        <v>1252</v>
      </c>
      <c r="C319" s="3">
        <v>45754</v>
      </c>
      <c r="G319" s="7" t="s">
        <v>804</v>
      </c>
      <c r="H319" s="9">
        <v>2</v>
      </c>
      <c r="I319" s="45" t="s">
        <v>3044</v>
      </c>
      <c r="J319" s="45" t="s">
        <v>2709</v>
      </c>
      <c r="K319" s="7" t="s">
        <v>2377</v>
      </c>
      <c r="L319" t="s">
        <v>2376</v>
      </c>
    </row>
    <row r="320" spans="1:13">
      <c r="A320" s="7" t="s">
        <v>1219</v>
      </c>
      <c r="B320" s="7" t="s">
        <v>1220</v>
      </c>
      <c r="C320" s="3">
        <v>90422</v>
      </c>
      <c r="G320" s="7" t="s">
        <v>811</v>
      </c>
      <c r="H320" s="9">
        <v>1</v>
      </c>
      <c r="I320" s="45" t="s">
        <v>3030</v>
      </c>
      <c r="J320" s="45" t="s">
        <v>16</v>
      </c>
    </row>
    <row r="321" spans="1:13">
      <c r="A321" s="7" t="s">
        <v>3068</v>
      </c>
      <c r="B321" s="7" t="s">
        <v>1218</v>
      </c>
      <c r="C321" s="3">
        <v>119281</v>
      </c>
      <c r="G321" s="7" t="s">
        <v>811</v>
      </c>
      <c r="H321" s="9">
        <v>3</v>
      </c>
      <c r="I321" s="45" t="s">
        <v>3031</v>
      </c>
      <c r="J321" s="45" t="s">
        <v>12</v>
      </c>
      <c r="K321" s="7" t="s">
        <v>2370</v>
      </c>
    </row>
    <row r="322" spans="1:13">
      <c r="A322" s="7" t="s">
        <v>3069</v>
      </c>
      <c r="B322" s="7" t="s">
        <v>2701</v>
      </c>
      <c r="C322" s="3">
        <v>14487</v>
      </c>
      <c r="G322" s="7" t="s">
        <v>3035</v>
      </c>
      <c r="H322" s="9">
        <v>0</v>
      </c>
      <c r="I322" s="45" t="s">
        <v>3053</v>
      </c>
      <c r="J322" s="45"/>
    </row>
    <row r="323" spans="1:13">
      <c r="A323" s="7" t="s">
        <v>3070</v>
      </c>
      <c r="B323" s="7" t="s">
        <v>3071</v>
      </c>
      <c r="C323" s="3">
        <v>4659</v>
      </c>
      <c r="G323" s="7" t="s">
        <v>3035</v>
      </c>
      <c r="H323" s="9">
        <v>0</v>
      </c>
      <c r="I323" s="41" t="s">
        <v>3047</v>
      </c>
    </row>
    <row r="324" spans="1:13" s="19" customFormat="1">
      <c r="A324" s="19" t="s">
        <v>1221</v>
      </c>
      <c r="B324" s="19" t="s">
        <v>1222</v>
      </c>
      <c r="C324" s="21">
        <f>SUM(C325:C327)</f>
        <v>272362</v>
      </c>
      <c r="D324" s="20">
        <f>VLOOKUP($A324,小選挙区集計!$A$1:$H$400,5,FALSE)</f>
        <v>470083</v>
      </c>
      <c r="E324" s="20">
        <f>VLOOKUP($A324,小選挙区集計!$A$1:$H$400,8,FALSE)</f>
        <v>281438</v>
      </c>
      <c r="F324" s="20">
        <v>281368</v>
      </c>
      <c r="G324" s="20">
        <f>D324-E324</f>
        <v>188645</v>
      </c>
      <c r="H324" s="21">
        <f>E324-C324</f>
        <v>9076</v>
      </c>
      <c r="I324" s="44">
        <f>H324/E324</f>
        <v>3.2248665780740343E-2</v>
      </c>
      <c r="J324" s="42"/>
      <c r="M324" s="42"/>
    </row>
    <row r="325" spans="1:13">
      <c r="A325" s="7" t="s">
        <v>3072</v>
      </c>
      <c r="B325" s="7" t="s">
        <v>1223</v>
      </c>
      <c r="C325" s="3">
        <v>30648</v>
      </c>
      <c r="G325" s="7" t="s">
        <v>807</v>
      </c>
      <c r="H325" s="9">
        <v>0</v>
      </c>
      <c r="I325" s="45" t="s">
        <v>3037</v>
      </c>
      <c r="J325" s="45" t="s">
        <v>17</v>
      </c>
      <c r="K325" t="s">
        <v>2371</v>
      </c>
    </row>
    <row r="326" spans="1:13">
      <c r="A326" s="7" t="s">
        <v>1224</v>
      </c>
      <c r="B326" s="7" t="s">
        <v>1226</v>
      </c>
      <c r="C326" s="3">
        <v>124961</v>
      </c>
      <c r="G326" s="7" t="s">
        <v>811</v>
      </c>
      <c r="H326" s="9">
        <v>7</v>
      </c>
      <c r="I326" s="45" t="s">
        <v>3030</v>
      </c>
      <c r="J326" s="45" t="s">
        <v>15</v>
      </c>
      <c r="K326" t="s">
        <v>2372</v>
      </c>
    </row>
    <row r="327" spans="1:13">
      <c r="A327" s="7" t="s">
        <v>3073</v>
      </c>
      <c r="B327" s="7" t="s">
        <v>1225</v>
      </c>
      <c r="C327" s="3">
        <v>116753</v>
      </c>
      <c r="G327" s="7" t="s">
        <v>811</v>
      </c>
      <c r="H327" s="9">
        <v>4</v>
      </c>
      <c r="I327" s="45" t="s">
        <v>3031</v>
      </c>
      <c r="J327" s="45" t="s">
        <v>12</v>
      </c>
      <c r="K327" t="s">
        <v>2370</v>
      </c>
    </row>
    <row r="328" spans="1:13" s="19" customFormat="1">
      <c r="A328" s="19" t="s">
        <v>1227</v>
      </c>
      <c r="B328" s="19" t="s">
        <v>1228</v>
      </c>
      <c r="C328" s="21">
        <f>SUM(C329:C331)</f>
        <v>249885</v>
      </c>
      <c r="D328" s="20">
        <f>VLOOKUP($A328,小選挙区集計!$A$1:$H$400,5,FALSE)</f>
        <v>474029</v>
      </c>
      <c r="E328" s="20">
        <f>VLOOKUP($A328,小選挙区集計!$A$1:$H$400,8,FALSE)</f>
        <v>258030</v>
      </c>
      <c r="F328" s="20">
        <v>258015</v>
      </c>
      <c r="G328" s="20">
        <f>D328-E328</f>
        <v>215999</v>
      </c>
      <c r="H328" s="21">
        <f>E328-C328</f>
        <v>8145</v>
      </c>
      <c r="I328" s="44">
        <f>H328/E328</f>
        <v>3.156609696546913E-2</v>
      </c>
      <c r="J328" s="42"/>
      <c r="M328" s="42"/>
    </row>
    <row r="329" spans="1:13">
      <c r="A329" s="7" t="s">
        <v>3074</v>
      </c>
      <c r="B329" s="7" t="s">
        <v>2703</v>
      </c>
      <c r="C329" s="9">
        <v>58891</v>
      </c>
      <c r="G329" s="7" t="s">
        <v>3035</v>
      </c>
      <c r="H329" s="9">
        <v>0</v>
      </c>
      <c r="I329" s="45" t="s">
        <v>3044</v>
      </c>
      <c r="J329" s="45"/>
    </row>
    <row r="330" spans="1:13">
      <c r="A330" s="7" t="s">
        <v>1229</v>
      </c>
      <c r="B330" s="7" t="s">
        <v>1230</v>
      </c>
      <c r="C330" s="3">
        <v>128708</v>
      </c>
      <c r="G330" s="7" t="s">
        <v>811</v>
      </c>
      <c r="H330" s="9">
        <v>5</v>
      </c>
      <c r="I330" s="45" t="s">
        <v>3031</v>
      </c>
      <c r="J330" s="45" t="s">
        <v>12</v>
      </c>
      <c r="K330" t="s">
        <v>2370</v>
      </c>
    </row>
    <row r="331" spans="1:13">
      <c r="A331" s="7" t="s">
        <v>3075</v>
      </c>
      <c r="B331" s="7" t="s">
        <v>2702</v>
      </c>
      <c r="C331" s="3">
        <v>62286</v>
      </c>
      <c r="G331" s="7" t="s">
        <v>3035</v>
      </c>
      <c r="H331" s="9">
        <v>0</v>
      </c>
      <c r="I331" s="45" t="s">
        <v>3037</v>
      </c>
      <c r="J331" s="45"/>
    </row>
    <row r="332" spans="1:13" s="19" customFormat="1">
      <c r="A332" s="19" t="s">
        <v>1231</v>
      </c>
      <c r="B332" s="19" t="s">
        <v>1232</v>
      </c>
      <c r="C332" s="21">
        <f>SUM(C333:C335)</f>
        <v>271451</v>
      </c>
      <c r="D332" s="20">
        <f>VLOOKUP($A332,小選挙区集計!$A$1:$H$400,5,FALSE)</f>
        <v>464694</v>
      </c>
      <c r="E332" s="20">
        <f>VLOOKUP($A332,小選挙区集計!$A$1:$H$400,8,FALSE)</f>
        <v>278946</v>
      </c>
      <c r="F332" s="20">
        <v>278935</v>
      </c>
      <c r="G332" s="20">
        <f>D332-E332</f>
        <v>185748</v>
      </c>
      <c r="H332" s="21">
        <f>E332-C332</f>
        <v>7495</v>
      </c>
      <c r="I332" s="44">
        <f>H332/E332</f>
        <v>2.6868999734715678E-2</v>
      </c>
      <c r="J332" s="42"/>
      <c r="M332" s="42"/>
    </row>
    <row r="333" spans="1:13">
      <c r="A333" s="7" t="s">
        <v>1233</v>
      </c>
      <c r="B333" s="7" t="s">
        <v>1234</v>
      </c>
      <c r="C333" s="3">
        <v>111246</v>
      </c>
      <c r="G333" s="7" t="s">
        <v>811</v>
      </c>
      <c r="H333" s="9">
        <v>4</v>
      </c>
      <c r="I333" s="45" t="s">
        <v>3030</v>
      </c>
      <c r="J333" s="45" t="s">
        <v>16</v>
      </c>
      <c r="K333" t="s">
        <v>2372</v>
      </c>
    </row>
    <row r="334" spans="1:13">
      <c r="A334" s="7" t="s">
        <v>1235</v>
      </c>
      <c r="B334" s="7" t="s">
        <v>1236</v>
      </c>
      <c r="C334" s="3">
        <v>105842</v>
      </c>
      <c r="G334" s="7" t="s">
        <v>811</v>
      </c>
      <c r="H334" s="9">
        <v>4</v>
      </c>
      <c r="I334" s="45" t="s">
        <v>3031</v>
      </c>
      <c r="J334" s="45" t="s">
        <v>12</v>
      </c>
      <c r="K334" t="s">
        <v>2370</v>
      </c>
    </row>
    <row r="335" spans="1:13">
      <c r="A335" s="7" t="s">
        <v>3076</v>
      </c>
      <c r="B335" s="7" t="s">
        <v>2704</v>
      </c>
      <c r="C335" s="3">
        <v>54363</v>
      </c>
      <c r="G335" s="7" t="s">
        <v>3035</v>
      </c>
      <c r="H335" s="9">
        <v>0</v>
      </c>
      <c r="I335" s="45" t="s">
        <v>3044</v>
      </c>
      <c r="J335" s="45" t="s">
        <v>2757</v>
      </c>
    </row>
    <row r="336" spans="1:13" s="19" customFormat="1">
      <c r="A336" s="19" t="s">
        <v>1237</v>
      </c>
      <c r="B336" s="19" t="s">
        <v>1238</v>
      </c>
      <c r="C336" s="21">
        <f>SUM(C337:C339)</f>
        <v>274845</v>
      </c>
      <c r="D336" s="20">
        <f>VLOOKUP($A336,小選挙区集計!$A$1:$H$400,5,FALSE)</f>
        <v>467339</v>
      </c>
      <c r="E336" s="20">
        <f>VLOOKUP($A336,小選挙区集計!$A$1:$H$400,8,FALSE)</f>
        <v>282071</v>
      </c>
      <c r="F336" s="20">
        <v>282072</v>
      </c>
      <c r="G336" s="20">
        <f>D336-E336</f>
        <v>185268</v>
      </c>
      <c r="H336" s="21">
        <f>E336-C336</f>
        <v>7226</v>
      </c>
      <c r="I336" s="44">
        <f>H336/E336</f>
        <v>2.5617663637878405E-2</v>
      </c>
      <c r="J336" s="42"/>
      <c r="M336" s="42"/>
    </row>
    <row r="337" spans="1:13">
      <c r="A337" s="7" t="s">
        <v>1239</v>
      </c>
      <c r="B337" s="7" t="s">
        <v>1240</v>
      </c>
      <c r="C337" s="3">
        <v>105186</v>
      </c>
      <c r="G337" s="7" t="s">
        <v>811</v>
      </c>
      <c r="H337" s="9">
        <v>4</v>
      </c>
      <c r="I337" s="45" t="s">
        <v>3031</v>
      </c>
      <c r="J337" s="45" t="s">
        <v>12</v>
      </c>
      <c r="K337" s="7" t="s">
        <v>2370</v>
      </c>
    </row>
    <row r="338" spans="1:13">
      <c r="A338" s="7" t="s">
        <v>3077</v>
      </c>
      <c r="B338" s="7" t="s">
        <v>2705</v>
      </c>
      <c r="C338" s="3">
        <v>59490</v>
      </c>
      <c r="G338" s="7" t="s">
        <v>3035</v>
      </c>
      <c r="H338" s="9">
        <v>0</v>
      </c>
      <c r="I338" s="45" t="s">
        <v>3044</v>
      </c>
      <c r="J338" s="45"/>
    </row>
    <row r="339" spans="1:13">
      <c r="A339" s="7" t="s">
        <v>1242</v>
      </c>
      <c r="B339" s="7" t="s">
        <v>1241</v>
      </c>
      <c r="C339" s="3">
        <v>110169</v>
      </c>
      <c r="G339" s="7" t="s">
        <v>811</v>
      </c>
      <c r="H339" s="9">
        <v>2</v>
      </c>
      <c r="I339" s="45" t="s">
        <v>3030</v>
      </c>
      <c r="J339" s="45" t="s">
        <v>16</v>
      </c>
      <c r="K339" s="7" t="s">
        <v>2375</v>
      </c>
    </row>
    <row r="340" spans="1:13" s="19" customFormat="1">
      <c r="A340" s="19" t="s">
        <v>1243</v>
      </c>
      <c r="B340" s="19" t="s">
        <v>1244</v>
      </c>
      <c r="C340" s="21">
        <f>SUM(C341:C345)</f>
        <v>252896</v>
      </c>
      <c r="D340" s="20">
        <f>VLOOKUP($A340,小選挙区集計!$A$1:$H$400,5,FALSE)</f>
        <v>459575</v>
      </c>
      <c r="E340" s="20">
        <f>VLOOKUP($A340,小選挙区集計!$A$1:$H$400,8,FALSE)</f>
        <v>259517</v>
      </c>
      <c r="F340" s="20">
        <v>259509</v>
      </c>
      <c r="G340" s="20">
        <f>D340-E340</f>
        <v>200058</v>
      </c>
      <c r="H340" s="21">
        <f>E340-C340</f>
        <v>6621</v>
      </c>
      <c r="I340" s="44">
        <f>H340/E340</f>
        <v>2.5512779509627499E-2</v>
      </c>
      <c r="J340" s="42"/>
      <c r="M340" s="42"/>
    </row>
    <row r="341" spans="1:13">
      <c r="A341" s="7" t="s">
        <v>3078</v>
      </c>
      <c r="B341" s="7" t="s">
        <v>2706</v>
      </c>
      <c r="C341" s="9">
        <v>37781</v>
      </c>
      <c r="G341" s="7" t="s">
        <v>3035</v>
      </c>
      <c r="H341" s="9">
        <v>0</v>
      </c>
      <c r="I341" s="45" t="s">
        <v>3044</v>
      </c>
      <c r="J341" s="45"/>
    </row>
    <row r="342" spans="1:13">
      <c r="A342" s="7" t="s">
        <v>1246</v>
      </c>
      <c r="B342" s="7" t="s">
        <v>1245</v>
      </c>
      <c r="C342" s="3">
        <v>81087</v>
      </c>
      <c r="G342" s="7" t="s">
        <v>811</v>
      </c>
      <c r="H342" s="9">
        <v>4</v>
      </c>
      <c r="I342" s="45" t="s">
        <v>3031</v>
      </c>
      <c r="J342" s="45" t="s">
        <v>12</v>
      </c>
      <c r="K342" t="s">
        <v>2370</v>
      </c>
    </row>
    <row r="343" spans="1:13">
      <c r="A343" s="7" t="s">
        <v>1248</v>
      </c>
      <c r="B343" s="7" t="s">
        <v>1247</v>
      </c>
      <c r="C343" s="3">
        <v>124541</v>
      </c>
      <c r="G343" s="7" t="s">
        <v>811</v>
      </c>
      <c r="H343" s="9">
        <v>7</v>
      </c>
      <c r="I343" s="45" t="s">
        <v>3064</v>
      </c>
      <c r="J343" s="45" t="s">
        <v>16</v>
      </c>
      <c r="K343" t="s">
        <v>2372</v>
      </c>
    </row>
    <row r="344" spans="1:13">
      <c r="A344" s="7" t="s">
        <v>3079</v>
      </c>
      <c r="B344" s="7" t="s">
        <v>2707</v>
      </c>
      <c r="C344" s="3">
        <v>3822</v>
      </c>
      <c r="G344" s="7" t="s">
        <v>3035</v>
      </c>
      <c r="H344" s="9">
        <v>0</v>
      </c>
      <c r="I344" s="45" t="s">
        <v>2896</v>
      </c>
      <c r="J344" s="45"/>
    </row>
    <row r="345" spans="1:13">
      <c r="A345" s="7" t="s">
        <v>3080</v>
      </c>
      <c r="B345" s="7" t="s">
        <v>2708</v>
      </c>
      <c r="C345" s="3">
        <v>5665</v>
      </c>
      <c r="G345" s="7" t="s">
        <v>3035</v>
      </c>
      <c r="H345" s="9">
        <v>0</v>
      </c>
      <c r="I345" s="45" t="s">
        <v>3047</v>
      </c>
      <c r="J345" s="45"/>
    </row>
    <row r="346" spans="1:13" s="19" customFormat="1">
      <c r="A346" s="19" t="s">
        <v>1249</v>
      </c>
      <c r="B346" s="19" t="s">
        <v>1250</v>
      </c>
      <c r="C346" s="21">
        <f>SUM(C347:C349)</f>
        <v>283485</v>
      </c>
      <c r="D346" s="20">
        <f>VLOOKUP($A346,小選挙区集計!$A$1:$H$400,5,FALSE)</f>
        <v>476188</v>
      </c>
      <c r="E346" s="20">
        <f>VLOOKUP($A346,小選挙区集計!$A$1:$H$400,8,FALSE)</f>
        <v>290634</v>
      </c>
      <c r="F346" s="20">
        <v>290628</v>
      </c>
      <c r="G346" s="20">
        <f>D346-E346</f>
        <v>185554</v>
      </c>
      <c r="H346" s="21">
        <f>E346-C346</f>
        <v>7149</v>
      </c>
      <c r="I346" s="44">
        <f>H346/E346</f>
        <v>2.4597947934515578E-2</v>
      </c>
      <c r="J346" s="42"/>
      <c r="M346" s="42"/>
    </row>
    <row r="347" spans="1:13">
      <c r="A347" s="7" t="s">
        <v>1251</v>
      </c>
      <c r="B347" s="7" t="s">
        <v>1255</v>
      </c>
      <c r="C347" s="3">
        <v>105381</v>
      </c>
      <c r="G347" s="7" t="s">
        <v>811</v>
      </c>
      <c r="H347" s="9">
        <v>10</v>
      </c>
      <c r="I347" s="45" t="s">
        <v>3031</v>
      </c>
      <c r="J347" s="45" t="s">
        <v>12</v>
      </c>
      <c r="K347" t="s">
        <v>2370</v>
      </c>
    </row>
    <row r="348" spans="1:13">
      <c r="A348" s="7" t="s">
        <v>1253</v>
      </c>
      <c r="B348" s="7" t="s">
        <v>1254</v>
      </c>
      <c r="C348" s="3">
        <v>137341</v>
      </c>
      <c r="G348" s="7" t="s">
        <v>807</v>
      </c>
      <c r="H348" s="9">
        <v>0</v>
      </c>
      <c r="I348" s="45" t="s">
        <v>3030</v>
      </c>
      <c r="J348" s="45" t="s">
        <v>16</v>
      </c>
    </row>
    <row r="349" spans="1:13">
      <c r="A349" s="7" t="s">
        <v>3081</v>
      </c>
      <c r="B349" s="7" t="s">
        <v>2710</v>
      </c>
      <c r="C349" s="3">
        <v>40763</v>
      </c>
      <c r="G349" s="7" t="s">
        <v>3035</v>
      </c>
      <c r="H349" s="9">
        <v>0</v>
      </c>
      <c r="I349" s="45" t="s">
        <v>3044</v>
      </c>
      <c r="J349" s="45"/>
      <c r="K349" t="s">
        <v>2754</v>
      </c>
    </row>
    <row r="350" spans="1:13" s="19" customFormat="1">
      <c r="A350" s="19" t="s">
        <v>1256</v>
      </c>
      <c r="B350" s="19" t="s">
        <v>1257</v>
      </c>
      <c r="C350" s="21">
        <f>SUM(C351:C354)</f>
        <v>267706</v>
      </c>
      <c r="D350" s="20">
        <f>VLOOKUP($A350,小選挙区集計!$A$1:$H$400,5,FALSE)</f>
        <v>478743</v>
      </c>
      <c r="E350" s="20">
        <f>VLOOKUP($A350,小選挙区集計!$A$1:$H$400,8,FALSE)</f>
        <v>276290</v>
      </c>
      <c r="F350" s="20">
        <v>276285</v>
      </c>
      <c r="G350" s="20">
        <f>D350-E350</f>
        <v>202453</v>
      </c>
      <c r="H350" s="21">
        <f>E350-C350</f>
        <v>8584</v>
      </c>
      <c r="I350" s="44">
        <f>H350/E350</f>
        <v>3.1068804516993016E-2</v>
      </c>
      <c r="J350" s="42"/>
      <c r="M350" s="42"/>
    </row>
    <row r="351" spans="1:13">
      <c r="A351" s="7" t="s">
        <v>3082</v>
      </c>
      <c r="B351" s="7" t="s">
        <v>2712</v>
      </c>
      <c r="C351" s="9">
        <v>109489</v>
      </c>
      <c r="G351" s="7" t="s">
        <v>3035</v>
      </c>
      <c r="H351" s="9">
        <v>0</v>
      </c>
      <c r="I351" s="45" t="s">
        <v>3030</v>
      </c>
      <c r="J351" s="45"/>
    </row>
    <row r="352" spans="1:13">
      <c r="A352" s="7" t="s">
        <v>3083</v>
      </c>
      <c r="B352" s="7" t="s">
        <v>2711</v>
      </c>
      <c r="C352" s="9">
        <v>95284</v>
      </c>
      <c r="G352" s="7" t="s">
        <v>3086</v>
      </c>
      <c r="H352" s="9">
        <v>1</v>
      </c>
      <c r="I352" s="45" t="s">
        <v>3031</v>
      </c>
      <c r="J352" s="45" t="s">
        <v>2752</v>
      </c>
    </row>
    <row r="353" spans="1:13">
      <c r="A353" s="7" t="s">
        <v>3084</v>
      </c>
      <c r="B353" s="7" t="s">
        <v>2714</v>
      </c>
      <c r="C353" s="9">
        <v>15091</v>
      </c>
      <c r="G353" s="7" t="s">
        <v>3036</v>
      </c>
      <c r="H353" s="9">
        <v>5</v>
      </c>
      <c r="I353" s="45" t="s">
        <v>3087</v>
      </c>
      <c r="J353" s="45"/>
      <c r="L353" t="s">
        <v>2779</v>
      </c>
    </row>
    <row r="354" spans="1:13">
      <c r="A354" s="7" t="s">
        <v>3085</v>
      </c>
      <c r="B354" s="7" t="s">
        <v>2713</v>
      </c>
      <c r="C354" s="9">
        <v>47842</v>
      </c>
      <c r="G354" s="7" t="s">
        <v>3035</v>
      </c>
      <c r="H354" s="9">
        <v>0</v>
      </c>
      <c r="I354" s="45" t="s">
        <v>3044</v>
      </c>
      <c r="J354" s="45"/>
    </row>
    <row r="355" spans="1:13" s="19" customFormat="1">
      <c r="A355" s="19" t="s">
        <v>1258</v>
      </c>
      <c r="B355" s="19" t="s">
        <v>1259</v>
      </c>
      <c r="C355" s="76">
        <f>SUM(C356:C360)</f>
        <v>262852.99599999998</v>
      </c>
      <c r="D355" s="20">
        <f>VLOOKUP($A355,小選挙区集計!$A$1:$H$400,5,FALSE)</f>
        <v>479088</v>
      </c>
      <c r="E355" s="20">
        <f>VLOOKUP($A355,小選挙区集計!$A$1:$H$400,8,FALSE)</f>
        <v>270684</v>
      </c>
      <c r="F355" s="20">
        <v>270661</v>
      </c>
      <c r="G355" s="20">
        <f>D355-E355</f>
        <v>208404</v>
      </c>
      <c r="H355" s="21">
        <f>E355-C355</f>
        <v>7831.0040000000154</v>
      </c>
      <c r="I355" s="44">
        <f>H355/E355</f>
        <v>2.8930428100663562E-2</v>
      </c>
      <c r="J355" s="42"/>
      <c r="M355" s="42"/>
    </row>
    <row r="356" spans="1:13">
      <c r="A356" s="7" t="s">
        <v>1260</v>
      </c>
      <c r="B356" s="7" t="s">
        <v>1262</v>
      </c>
      <c r="C356" s="75">
        <v>107920.109</v>
      </c>
      <c r="G356" s="7" t="s">
        <v>807</v>
      </c>
      <c r="H356" s="9">
        <v>0</v>
      </c>
      <c r="I356" s="45" t="s">
        <v>3030</v>
      </c>
      <c r="J356" s="45" t="s">
        <v>16</v>
      </c>
    </row>
    <row r="357" spans="1:13">
      <c r="A357" s="7" t="s">
        <v>1261</v>
      </c>
      <c r="B357" s="7" t="s">
        <v>1264</v>
      </c>
      <c r="C357" s="75">
        <v>115122.887</v>
      </c>
      <c r="G357" s="7" t="s">
        <v>811</v>
      </c>
      <c r="H357" s="9">
        <v>2</v>
      </c>
      <c r="I357" s="45" t="s">
        <v>3031</v>
      </c>
      <c r="J357" s="45" t="s">
        <v>12</v>
      </c>
      <c r="K357" t="s">
        <v>2378</v>
      </c>
    </row>
    <row r="358" spans="1:13">
      <c r="A358" s="7" t="s">
        <v>1263</v>
      </c>
      <c r="B358" s="7" t="s">
        <v>1265</v>
      </c>
      <c r="C358" s="75">
        <v>4684</v>
      </c>
      <c r="G358" s="7" t="s">
        <v>807</v>
      </c>
      <c r="H358" s="9">
        <v>0</v>
      </c>
      <c r="I358" s="45" t="s">
        <v>3047</v>
      </c>
      <c r="J358" s="45" t="s">
        <v>893</v>
      </c>
    </row>
    <row r="359" spans="1:13">
      <c r="A359" s="7" t="s">
        <v>3088</v>
      </c>
      <c r="B359" s="7" t="s">
        <v>2715</v>
      </c>
      <c r="C359" s="75">
        <v>30574</v>
      </c>
      <c r="G359" s="7" t="s">
        <v>3035</v>
      </c>
      <c r="H359" s="9">
        <v>0</v>
      </c>
      <c r="I359" s="45" t="s">
        <v>3044</v>
      </c>
      <c r="J359" s="45" t="s">
        <v>2780</v>
      </c>
    </row>
    <row r="360" spans="1:13">
      <c r="A360" s="7" t="s">
        <v>3089</v>
      </c>
      <c r="B360" s="7" t="s">
        <v>2716</v>
      </c>
      <c r="C360" s="75">
        <v>4552</v>
      </c>
      <c r="G360" s="7" t="s">
        <v>3035</v>
      </c>
      <c r="H360" s="9">
        <v>0</v>
      </c>
      <c r="I360" s="45" t="s">
        <v>3090</v>
      </c>
      <c r="J360" s="45"/>
    </row>
    <row r="361" spans="1:13" s="19" customFormat="1">
      <c r="A361" s="19" t="s">
        <v>1266</v>
      </c>
      <c r="B361" s="19" t="s">
        <v>1267</v>
      </c>
      <c r="C361" s="21">
        <f>SUM(C362:C365)</f>
        <v>245043</v>
      </c>
      <c r="D361" s="20">
        <f>VLOOKUP($A361,小選挙区集計!$A$1:$H$400,5,FALSE)</f>
        <v>462626</v>
      </c>
      <c r="E361" s="20">
        <f>VLOOKUP($A361,小選挙区集計!$A$1:$H$400,8,FALSE)</f>
        <v>254315</v>
      </c>
      <c r="F361" s="20">
        <v>254308</v>
      </c>
      <c r="G361" s="20">
        <f>D361-E361</f>
        <v>208311</v>
      </c>
      <c r="H361" s="21">
        <f>E361-C361</f>
        <v>9272</v>
      </c>
      <c r="I361" s="44">
        <f>H361/E361</f>
        <v>3.6458722450504293E-2</v>
      </c>
      <c r="J361" s="42"/>
      <c r="M361" s="42"/>
    </row>
    <row r="362" spans="1:13">
      <c r="A362" s="7" t="s">
        <v>1268</v>
      </c>
      <c r="B362" s="7" t="s">
        <v>1269</v>
      </c>
      <c r="C362" s="3">
        <v>122465</v>
      </c>
      <c r="G362" s="7" t="s">
        <v>811</v>
      </c>
      <c r="H362" s="3">
        <v>8</v>
      </c>
      <c r="I362" s="41" t="s">
        <v>3031</v>
      </c>
      <c r="J362" s="45" t="s">
        <v>12</v>
      </c>
      <c r="K362" t="s">
        <v>2370</v>
      </c>
    </row>
    <row r="363" spans="1:13">
      <c r="A363" s="7" t="s">
        <v>3091</v>
      </c>
      <c r="B363" s="7" t="s">
        <v>2719</v>
      </c>
      <c r="C363" s="3">
        <v>5639</v>
      </c>
      <c r="G363" s="7" t="s">
        <v>3035</v>
      </c>
      <c r="H363" s="3">
        <v>0</v>
      </c>
      <c r="I363" s="41" t="s">
        <v>3047</v>
      </c>
      <c r="J363" s="45"/>
    </row>
    <row r="364" spans="1:13">
      <c r="A364" s="7" t="s">
        <v>3092</v>
      </c>
      <c r="B364" s="7" t="s">
        <v>2718</v>
      </c>
      <c r="C364" s="3">
        <v>29304</v>
      </c>
      <c r="G364" s="7" t="s">
        <v>3035</v>
      </c>
      <c r="H364" s="3">
        <v>0</v>
      </c>
      <c r="I364" s="41" t="s">
        <v>3037</v>
      </c>
      <c r="J364" s="45"/>
    </row>
    <row r="365" spans="1:13">
      <c r="A365" s="7" t="s">
        <v>3093</v>
      </c>
      <c r="B365" s="7" t="s">
        <v>2717</v>
      </c>
      <c r="C365" s="3">
        <v>87635</v>
      </c>
      <c r="G365" s="7" t="s">
        <v>3086</v>
      </c>
      <c r="H365" s="3">
        <v>4</v>
      </c>
      <c r="I365" s="41" t="s">
        <v>3030</v>
      </c>
      <c r="J365" s="45" t="s">
        <v>2782</v>
      </c>
      <c r="K365" t="s">
        <v>2781</v>
      </c>
    </row>
    <row r="366" spans="1:13" s="19" customFormat="1">
      <c r="A366" s="19" t="s">
        <v>1270</v>
      </c>
      <c r="B366" s="19" t="s">
        <v>1271</v>
      </c>
      <c r="C366" s="21">
        <f>SUM(C367:C369)</f>
        <v>253291</v>
      </c>
      <c r="D366" s="20">
        <f>VLOOKUP($A366,小選挙区集計!$A$1:$H$400,5,FALSE)</f>
        <v>462732</v>
      </c>
      <c r="E366" s="20">
        <f>VLOOKUP($A366,小選挙区集計!$A$1:$H$400,8,FALSE)</f>
        <v>265821</v>
      </c>
      <c r="F366" s="20">
        <v>265810</v>
      </c>
      <c r="G366" s="20">
        <f>D366-E366</f>
        <v>196911</v>
      </c>
      <c r="H366" s="21">
        <f>E366-C366</f>
        <v>12530</v>
      </c>
      <c r="I366" s="44">
        <f>H366/E366</f>
        <v>4.7136983157839298E-2</v>
      </c>
      <c r="J366" s="42"/>
      <c r="M366" s="42"/>
    </row>
    <row r="367" spans="1:13">
      <c r="A367" s="7" t="s">
        <v>3094</v>
      </c>
      <c r="B367" s="7" t="s">
        <v>2720</v>
      </c>
      <c r="C367" s="9">
        <v>101020</v>
      </c>
      <c r="G367" s="7" t="s">
        <v>3086</v>
      </c>
      <c r="H367" s="9">
        <v>3</v>
      </c>
      <c r="I367" s="45" t="s">
        <v>3096</v>
      </c>
      <c r="J367" s="45" t="s">
        <v>2783</v>
      </c>
    </row>
    <row r="368" spans="1:13">
      <c r="A368" s="7" t="s">
        <v>3095</v>
      </c>
      <c r="B368" s="7" t="s">
        <v>2721</v>
      </c>
      <c r="C368" s="9">
        <v>80323</v>
      </c>
      <c r="G368" s="7" t="s">
        <v>3035</v>
      </c>
      <c r="H368" s="9">
        <v>0</v>
      </c>
      <c r="I368" s="45" t="s">
        <v>3044</v>
      </c>
      <c r="J368" s="45"/>
    </row>
    <row r="369" spans="1:13">
      <c r="A369" s="7" t="s">
        <v>1273</v>
      </c>
      <c r="B369" s="7" t="s">
        <v>1272</v>
      </c>
      <c r="C369" s="3">
        <v>71948</v>
      </c>
      <c r="G369" s="7" t="s">
        <v>804</v>
      </c>
      <c r="H369" s="9">
        <v>1</v>
      </c>
      <c r="I369" s="45" t="s">
        <v>3037</v>
      </c>
      <c r="J369" s="45" t="s">
        <v>17</v>
      </c>
      <c r="K369" t="s">
        <v>2371</v>
      </c>
    </row>
    <row r="370" spans="1:13" s="19" customFormat="1">
      <c r="A370" s="19" t="s">
        <v>1274</v>
      </c>
      <c r="B370" s="19" t="s">
        <v>1275</v>
      </c>
      <c r="C370" s="21">
        <f>SUM(C371:C375)</f>
        <v>234562</v>
      </c>
      <c r="D370" s="20">
        <f>VLOOKUP($A370,小選挙区集計!$A$1:$H$400,5,FALSE)</f>
        <v>480247</v>
      </c>
      <c r="E370" s="20">
        <f>VLOOKUP($A370,小選挙区集計!$A$1:$H$400,8,FALSE)</f>
        <v>244353</v>
      </c>
      <c r="F370" s="20">
        <v>244345</v>
      </c>
      <c r="G370" s="20">
        <f>D370-E370</f>
        <v>235894</v>
      </c>
      <c r="H370" s="21">
        <f>E370-C370</f>
        <v>9791</v>
      </c>
      <c r="I370" s="44">
        <f>H370/E370</f>
        <v>4.0069080387799619E-2</v>
      </c>
      <c r="J370" s="42"/>
      <c r="M370" s="42"/>
    </row>
    <row r="371" spans="1:13">
      <c r="A371" s="7" t="s">
        <v>3097</v>
      </c>
      <c r="B371" s="7" t="s">
        <v>2722</v>
      </c>
      <c r="C371" s="9">
        <v>115669</v>
      </c>
      <c r="G371" s="7" t="s">
        <v>3035</v>
      </c>
      <c r="H371" s="9">
        <v>0</v>
      </c>
      <c r="I371" s="45" t="s">
        <v>3031</v>
      </c>
      <c r="J371" s="45"/>
    </row>
    <row r="372" spans="1:13">
      <c r="A372" s="7" t="s">
        <v>3098</v>
      </c>
      <c r="B372" s="7" t="s">
        <v>2723</v>
      </c>
      <c r="C372" s="9">
        <v>30204</v>
      </c>
      <c r="G372" s="7" t="s">
        <v>3035</v>
      </c>
      <c r="H372" s="9">
        <v>0</v>
      </c>
      <c r="I372" s="45" t="s">
        <v>3037</v>
      </c>
      <c r="J372" s="45"/>
    </row>
    <row r="373" spans="1:13">
      <c r="A373" s="7" t="s">
        <v>3099</v>
      </c>
      <c r="B373" s="7" t="s">
        <v>2724</v>
      </c>
      <c r="C373" s="9">
        <v>5985</v>
      </c>
      <c r="G373" s="7" t="s">
        <v>3035</v>
      </c>
      <c r="H373" s="9">
        <v>0</v>
      </c>
      <c r="I373" s="45" t="s">
        <v>3047</v>
      </c>
      <c r="J373" s="45"/>
    </row>
    <row r="374" spans="1:13">
      <c r="A374" s="7" t="s">
        <v>3100</v>
      </c>
      <c r="B374" s="7" t="s">
        <v>1276</v>
      </c>
      <c r="C374" s="3">
        <v>78665</v>
      </c>
      <c r="G374" s="7" t="s">
        <v>807</v>
      </c>
      <c r="H374" s="9">
        <v>0</v>
      </c>
      <c r="I374" s="45" t="s">
        <v>3030</v>
      </c>
      <c r="J374" s="45" t="s">
        <v>16</v>
      </c>
    </row>
    <row r="375" spans="1:13">
      <c r="A375" s="7" t="s">
        <v>3101</v>
      </c>
      <c r="B375" s="7" t="s">
        <v>3102</v>
      </c>
      <c r="C375" s="3">
        <v>4039</v>
      </c>
      <c r="G375" s="7" t="s">
        <v>3035</v>
      </c>
      <c r="H375" s="9">
        <v>0</v>
      </c>
      <c r="I375" s="45" t="s">
        <v>3047</v>
      </c>
      <c r="J375" s="45"/>
    </row>
    <row r="376" spans="1:13" s="19" customFormat="1">
      <c r="A376" s="19" t="s">
        <v>1277</v>
      </c>
      <c r="B376" s="19" t="s">
        <v>1278</v>
      </c>
      <c r="C376" s="21">
        <f>SUM(C377:C382)</f>
        <v>251111</v>
      </c>
      <c r="D376" s="20">
        <f>VLOOKUP($A376,小選挙区集計!$A$1:$H$400,5,FALSE)</f>
        <v>465702</v>
      </c>
      <c r="E376" s="20">
        <f>VLOOKUP($A376,小選挙区集計!$A$1:$H$400,8,FALSE)</f>
        <v>260611</v>
      </c>
      <c r="F376" s="20">
        <v>260608</v>
      </c>
      <c r="G376" s="20">
        <f>D376-E376</f>
        <v>205091</v>
      </c>
      <c r="H376" s="21">
        <f>E376-C376</f>
        <v>9500</v>
      </c>
      <c r="I376" s="44">
        <f>H376/E376</f>
        <v>3.645279746442015E-2</v>
      </c>
      <c r="J376" s="42"/>
      <c r="M376" s="42"/>
    </row>
    <row r="377" spans="1:13">
      <c r="A377" s="7" t="s">
        <v>1279</v>
      </c>
      <c r="B377" s="7" t="s">
        <v>1282</v>
      </c>
      <c r="C377" s="3">
        <v>2772</v>
      </c>
      <c r="G377" s="7" t="s">
        <v>807</v>
      </c>
      <c r="H377" s="9">
        <v>0</v>
      </c>
      <c r="I377" s="45" t="s">
        <v>3047</v>
      </c>
      <c r="J377" s="45" t="s">
        <v>915</v>
      </c>
    </row>
    <row r="378" spans="1:13">
      <c r="A378" s="7" t="s">
        <v>1280</v>
      </c>
      <c r="B378" s="7" t="s">
        <v>1281</v>
      </c>
      <c r="C378" s="3">
        <v>108681</v>
      </c>
      <c r="G378" s="7" t="s">
        <v>811</v>
      </c>
      <c r="H378" s="9">
        <v>6</v>
      </c>
      <c r="I378" s="45" t="s">
        <v>3031</v>
      </c>
      <c r="J378" s="45" t="s">
        <v>12</v>
      </c>
      <c r="K378" t="s">
        <v>2370</v>
      </c>
    </row>
    <row r="379" spans="1:13">
      <c r="A379" s="7" t="s">
        <v>3103</v>
      </c>
      <c r="B379" s="7" t="s">
        <v>2727</v>
      </c>
      <c r="C379" s="3">
        <v>3364</v>
      </c>
      <c r="G379" s="7" t="s">
        <v>3035</v>
      </c>
      <c r="H379" s="9">
        <v>0</v>
      </c>
      <c r="I379" s="45" t="s">
        <v>3047</v>
      </c>
      <c r="J379" s="45"/>
    </row>
    <row r="380" spans="1:13">
      <c r="A380" s="7" t="s">
        <v>3104</v>
      </c>
      <c r="B380" s="7" t="s">
        <v>2726</v>
      </c>
      <c r="C380" s="3">
        <v>49517</v>
      </c>
      <c r="G380" s="7" t="s">
        <v>3035</v>
      </c>
      <c r="H380" s="9">
        <v>0</v>
      </c>
      <c r="I380" s="45" t="s">
        <v>3044</v>
      </c>
      <c r="J380" s="45" t="s">
        <v>2784</v>
      </c>
    </row>
    <row r="381" spans="1:13">
      <c r="A381" s="7" t="s">
        <v>3105</v>
      </c>
      <c r="B381" s="7" t="s">
        <v>2725</v>
      </c>
      <c r="C381" s="3">
        <v>80932</v>
      </c>
      <c r="G381" s="7" t="s">
        <v>3036</v>
      </c>
      <c r="H381" s="9">
        <v>1</v>
      </c>
      <c r="I381" s="45" t="s">
        <v>3030</v>
      </c>
      <c r="J381" s="45" t="s">
        <v>2765</v>
      </c>
      <c r="K381" t="s">
        <v>2756</v>
      </c>
      <c r="L381" t="s">
        <v>2770</v>
      </c>
    </row>
    <row r="382" spans="1:13">
      <c r="A382" s="7" t="s">
        <v>3106</v>
      </c>
      <c r="B382" s="7" t="s">
        <v>2728</v>
      </c>
      <c r="C382" s="3">
        <v>5845</v>
      </c>
      <c r="G382" s="7" t="s">
        <v>3035</v>
      </c>
      <c r="H382" s="9">
        <v>0</v>
      </c>
      <c r="I382" s="45" t="s">
        <v>3047</v>
      </c>
      <c r="J382" s="45"/>
    </row>
    <row r="383" spans="1:13" s="19" customFormat="1">
      <c r="A383" s="19" t="s">
        <v>1283</v>
      </c>
      <c r="B383" s="19" t="s">
        <v>1284</v>
      </c>
      <c r="C383" s="21">
        <f>SUM(C384:C390)</f>
        <v>238320</v>
      </c>
      <c r="D383" s="20">
        <f>VLOOKUP($A383,小選挙区集計!$A$1:$H$400,5,FALSE)</f>
        <v>424125</v>
      </c>
      <c r="E383" s="20">
        <f>VLOOKUP($A383,小選挙区集計!$A$1:$H$400,8,FALSE)</f>
        <v>249103</v>
      </c>
      <c r="F383" s="20">
        <v>249091</v>
      </c>
      <c r="G383" s="20">
        <f>D383-E383</f>
        <v>175022</v>
      </c>
      <c r="H383" s="21">
        <f>E383-C383</f>
        <v>10783</v>
      </c>
      <c r="I383" s="44">
        <f>H383/E383</f>
        <v>4.3287314885810287E-2</v>
      </c>
      <c r="J383" s="42"/>
      <c r="M383" s="42"/>
    </row>
    <row r="384" spans="1:13">
      <c r="A384" s="7" t="s">
        <v>3107</v>
      </c>
      <c r="B384" s="7" t="s">
        <v>2731</v>
      </c>
      <c r="C384" s="9">
        <v>9449</v>
      </c>
      <c r="G384" s="7" t="s">
        <v>3035</v>
      </c>
      <c r="H384" s="9">
        <v>0</v>
      </c>
      <c r="I384" s="45" t="s">
        <v>3115</v>
      </c>
      <c r="J384" s="45"/>
    </row>
    <row r="385" spans="1:13">
      <c r="A385" s="7" t="s">
        <v>3108</v>
      </c>
      <c r="B385" s="7" t="s">
        <v>2729</v>
      </c>
      <c r="C385" s="9">
        <v>58978</v>
      </c>
      <c r="G385" s="7" t="s">
        <v>3036</v>
      </c>
      <c r="H385" s="9">
        <v>1</v>
      </c>
      <c r="I385" s="45" t="s">
        <v>3030</v>
      </c>
      <c r="J385" s="45" t="s">
        <v>2787</v>
      </c>
      <c r="K385" t="s">
        <v>2786</v>
      </c>
      <c r="L385" t="s">
        <v>2785</v>
      </c>
    </row>
    <row r="386" spans="1:13">
      <c r="A386" s="7" t="s">
        <v>1286</v>
      </c>
      <c r="B386" s="7" t="s">
        <v>1285</v>
      </c>
      <c r="C386" s="3">
        <v>76261</v>
      </c>
      <c r="G386" s="7" t="s">
        <v>811</v>
      </c>
      <c r="H386" s="9">
        <v>4</v>
      </c>
      <c r="I386" s="45" t="s">
        <v>3047</v>
      </c>
      <c r="J386" s="45" t="s">
        <v>15</v>
      </c>
      <c r="K386" t="s">
        <v>2375</v>
      </c>
      <c r="L386" t="s">
        <v>2379</v>
      </c>
    </row>
    <row r="387" spans="1:13">
      <c r="A387" s="7" t="s">
        <v>1289</v>
      </c>
      <c r="B387" s="7" t="s">
        <v>1287</v>
      </c>
      <c r="C387" s="3">
        <v>17514</v>
      </c>
      <c r="G387" s="7" t="s">
        <v>807</v>
      </c>
      <c r="H387" s="9">
        <v>0</v>
      </c>
      <c r="I387" s="45" t="s">
        <v>3047</v>
      </c>
      <c r="J387" s="45" t="s">
        <v>1288</v>
      </c>
      <c r="K387" t="s">
        <v>2380</v>
      </c>
      <c r="L387" t="s">
        <v>2381</v>
      </c>
    </row>
    <row r="388" spans="1:13">
      <c r="A388" s="7" t="s">
        <v>3109</v>
      </c>
      <c r="B388" s="7" t="s">
        <v>3111</v>
      </c>
      <c r="C388" s="3">
        <v>26628</v>
      </c>
      <c r="G388" s="7" t="s">
        <v>3036</v>
      </c>
      <c r="H388" s="9">
        <v>1</v>
      </c>
      <c r="I388" s="45" t="s">
        <v>3047</v>
      </c>
      <c r="J388" s="45" t="s">
        <v>3114</v>
      </c>
      <c r="K388" t="s">
        <v>3113</v>
      </c>
      <c r="L388" t="s">
        <v>3112</v>
      </c>
    </row>
    <row r="389" spans="1:13">
      <c r="A389" s="7" t="s">
        <v>3116</v>
      </c>
      <c r="B389" s="7" t="s">
        <v>2730</v>
      </c>
      <c r="C389" s="3">
        <v>44882</v>
      </c>
      <c r="G389" s="7" t="s">
        <v>3035</v>
      </c>
      <c r="H389" s="9">
        <v>0</v>
      </c>
      <c r="I389" s="45" t="s">
        <v>3044</v>
      </c>
      <c r="J389" s="45"/>
    </row>
    <row r="390" spans="1:13">
      <c r="A390" s="7" t="s">
        <v>3110</v>
      </c>
      <c r="B390" s="7" t="s">
        <v>2732</v>
      </c>
      <c r="C390" s="3">
        <v>4608</v>
      </c>
      <c r="G390" s="7" t="s">
        <v>3035</v>
      </c>
      <c r="H390" s="9">
        <v>0</v>
      </c>
      <c r="I390" s="45" t="s">
        <v>3047</v>
      </c>
      <c r="J390" s="45"/>
    </row>
    <row r="391" spans="1:13" s="19" customFormat="1">
      <c r="A391" s="19" t="s">
        <v>1290</v>
      </c>
      <c r="B391" s="19" t="s">
        <v>1291</v>
      </c>
      <c r="C391" s="21">
        <f>SUM(C392:C396)</f>
        <v>229528</v>
      </c>
      <c r="D391" s="20">
        <f>VLOOKUP($A391,小選挙区集計!$A$1:$H$400,5,FALSE)</f>
        <v>465115</v>
      </c>
      <c r="E391" s="20">
        <f>VLOOKUP($A391,小選挙区集計!$A$1:$H$400,8,FALSE)</f>
        <v>239908</v>
      </c>
      <c r="F391" s="20">
        <v>239901</v>
      </c>
      <c r="G391" s="20">
        <f>D391-E391</f>
        <v>225207</v>
      </c>
      <c r="H391" s="21">
        <f>E391-C391</f>
        <v>10380</v>
      </c>
      <c r="I391" s="44">
        <f>H391/E391</f>
        <v>4.3266585524451041E-2</v>
      </c>
      <c r="J391" s="42"/>
      <c r="M391" s="42"/>
    </row>
    <row r="392" spans="1:13">
      <c r="A392" s="7" t="s">
        <v>3117</v>
      </c>
      <c r="B392" s="7" t="s">
        <v>2733</v>
      </c>
      <c r="C392" s="9">
        <v>68397</v>
      </c>
      <c r="G392" s="7" t="s">
        <v>3035</v>
      </c>
      <c r="H392" s="9">
        <v>0</v>
      </c>
      <c r="I392" s="45" t="s">
        <v>3030</v>
      </c>
      <c r="J392" s="45"/>
      <c r="K392" s="7"/>
      <c r="L392" s="7"/>
    </row>
    <row r="393" spans="1:13">
      <c r="A393" s="7" t="s">
        <v>3118</v>
      </c>
      <c r="B393" s="7" t="s">
        <v>2735</v>
      </c>
      <c r="C393" s="9">
        <v>39290</v>
      </c>
      <c r="G393" s="7" t="s">
        <v>3036</v>
      </c>
      <c r="H393" s="9">
        <v>3</v>
      </c>
      <c r="I393" s="45" t="s">
        <v>3044</v>
      </c>
      <c r="J393" s="45" t="s">
        <v>2765</v>
      </c>
      <c r="K393" s="7" t="s">
        <v>2771</v>
      </c>
      <c r="L393" s="7" t="s">
        <v>2788</v>
      </c>
    </row>
    <row r="394" spans="1:13">
      <c r="A394" s="7" t="s">
        <v>3119</v>
      </c>
      <c r="B394" s="7" t="s">
        <v>2734</v>
      </c>
      <c r="C394" s="9">
        <v>26819</v>
      </c>
      <c r="G394" s="7" t="s">
        <v>3035</v>
      </c>
      <c r="H394" s="9">
        <v>0</v>
      </c>
      <c r="I394" s="45" t="s">
        <v>3037</v>
      </c>
      <c r="J394" s="45"/>
      <c r="K394" s="7"/>
      <c r="L394" s="7"/>
    </row>
    <row r="395" spans="1:13">
      <c r="A395" s="7" t="s">
        <v>3120</v>
      </c>
      <c r="B395" s="7" t="s">
        <v>1292</v>
      </c>
      <c r="C395" s="3">
        <v>88758</v>
      </c>
      <c r="G395" s="7" t="s">
        <v>811</v>
      </c>
      <c r="H395" s="9">
        <v>3</v>
      </c>
      <c r="I395" s="45" t="s">
        <v>3031</v>
      </c>
      <c r="J395" s="45" t="s">
        <v>12</v>
      </c>
      <c r="K395" s="7" t="s">
        <v>2370</v>
      </c>
    </row>
    <row r="396" spans="1:13">
      <c r="A396" s="7" t="s">
        <v>3121</v>
      </c>
      <c r="B396" s="7" t="s">
        <v>2736</v>
      </c>
      <c r="C396" s="3">
        <v>6264</v>
      </c>
      <c r="G396" s="7" t="s">
        <v>3035</v>
      </c>
      <c r="H396" s="9">
        <v>0</v>
      </c>
      <c r="I396" s="45" t="s">
        <v>2896</v>
      </c>
      <c r="J396" s="45"/>
      <c r="K396" s="7" t="s">
        <v>2789</v>
      </c>
      <c r="L396" s="7"/>
    </row>
    <row r="397" spans="1:13" s="19" customFormat="1">
      <c r="A397" s="19" t="s">
        <v>1293</v>
      </c>
      <c r="B397" s="19" t="s">
        <v>1294</v>
      </c>
      <c r="C397" s="21">
        <f>SUM(C398:C401)</f>
        <v>238056</v>
      </c>
      <c r="D397" s="20">
        <f>VLOOKUP($A397,小選挙区集計!$A$1:$H$400,5,FALSE)</f>
        <v>475912</v>
      </c>
      <c r="E397" s="20">
        <f>VLOOKUP($A397,小選挙区集計!$A$1:$H$400,8,FALSE)</f>
        <v>252512</v>
      </c>
      <c r="F397" s="20">
        <v>252509</v>
      </c>
      <c r="G397" s="20">
        <f>D397-E397</f>
        <v>223400</v>
      </c>
      <c r="H397" s="21">
        <f>E397-C397</f>
        <v>14456</v>
      </c>
      <c r="I397" s="44">
        <f>H397/E397</f>
        <v>5.7248764415156507E-2</v>
      </c>
      <c r="J397" s="42"/>
      <c r="M397" s="42"/>
    </row>
    <row r="398" spans="1:13">
      <c r="A398" s="7" t="s">
        <v>3122</v>
      </c>
      <c r="B398" s="7" t="s">
        <v>2737</v>
      </c>
      <c r="C398" s="9">
        <v>52260</v>
      </c>
      <c r="G398" s="7" t="s">
        <v>3035</v>
      </c>
      <c r="H398" s="9">
        <v>0</v>
      </c>
      <c r="I398" s="45" t="s">
        <v>3044</v>
      </c>
      <c r="J398" s="45" t="s">
        <v>2790</v>
      </c>
    </row>
    <row r="399" spans="1:13">
      <c r="A399" s="7" t="s">
        <v>1296</v>
      </c>
      <c r="B399" s="7" t="s">
        <v>1295</v>
      </c>
      <c r="C399" s="3">
        <v>36309</v>
      </c>
      <c r="G399" s="7" t="s">
        <v>807</v>
      </c>
      <c r="H399" s="9">
        <v>0</v>
      </c>
      <c r="I399" s="45" t="s">
        <v>3037</v>
      </c>
      <c r="J399" s="45" t="s">
        <v>17</v>
      </c>
      <c r="K399" s="7" t="s">
        <v>2383</v>
      </c>
    </row>
    <row r="400" spans="1:13">
      <c r="A400" s="7" t="s">
        <v>1298</v>
      </c>
      <c r="B400" s="7" t="s">
        <v>1297</v>
      </c>
      <c r="C400" s="3">
        <v>119384</v>
      </c>
      <c r="G400" s="7" t="s">
        <v>811</v>
      </c>
      <c r="H400" s="9">
        <v>8</v>
      </c>
      <c r="I400" s="45" t="s">
        <v>3031</v>
      </c>
      <c r="J400" s="45" t="s">
        <v>12</v>
      </c>
      <c r="K400" t="s">
        <v>2382</v>
      </c>
    </row>
    <row r="401" spans="1:13">
      <c r="A401" s="7" t="s">
        <v>3123</v>
      </c>
      <c r="B401" s="7" t="s">
        <v>2738</v>
      </c>
      <c r="C401" s="3">
        <v>30103</v>
      </c>
      <c r="G401" s="7" t="s">
        <v>3035</v>
      </c>
      <c r="H401" s="9">
        <v>0</v>
      </c>
      <c r="I401" s="45" t="s">
        <v>3043</v>
      </c>
      <c r="J401" s="45" t="s">
        <v>2792</v>
      </c>
      <c r="K401" t="s">
        <v>2791</v>
      </c>
      <c r="L401" t="s">
        <v>2791</v>
      </c>
    </row>
    <row r="402" spans="1:13" s="19" customFormat="1">
      <c r="A402" s="19" t="s">
        <v>1299</v>
      </c>
      <c r="B402" s="19" t="s">
        <v>1300</v>
      </c>
      <c r="C402" s="21">
        <f>SUM(C403:C405)</f>
        <v>259123</v>
      </c>
      <c r="D402" s="20">
        <f>VLOOKUP($A402,小選挙区集計!$A$1:$H$400,5,FALSE)</f>
        <v>444924</v>
      </c>
      <c r="E402" s="20">
        <f>VLOOKUP($A402,小選挙区集計!$A$1:$H$400,8,FALSE)</f>
        <v>266326</v>
      </c>
      <c r="F402" s="20">
        <v>266322</v>
      </c>
      <c r="G402" s="20">
        <f>D402-E402</f>
        <v>178598</v>
      </c>
      <c r="H402" s="21">
        <f>E402-C402</f>
        <v>7203</v>
      </c>
      <c r="I402" s="44">
        <f>H402/E402</f>
        <v>2.7045801010791286E-2</v>
      </c>
      <c r="J402" s="42"/>
      <c r="M402" s="42"/>
    </row>
    <row r="403" spans="1:13">
      <c r="A403" s="7" t="s">
        <v>3125</v>
      </c>
      <c r="B403" s="7" t="s">
        <v>2739</v>
      </c>
      <c r="C403" s="9">
        <v>115881</v>
      </c>
      <c r="G403" s="7" t="s">
        <v>3086</v>
      </c>
      <c r="H403" s="9">
        <v>6</v>
      </c>
      <c r="I403" s="41" t="s">
        <v>3031</v>
      </c>
      <c r="J403" s="41" t="s">
        <v>2794</v>
      </c>
      <c r="K403" t="s">
        <v>2793</v>
      </c>
      <c r="L403" t="s">
        <v>2793</v>
      </c>
    </row>
    <row r="404" spans="1:13">
      <c r="A404" s="7" t="s">
        <v>3124</v>
      </c>
      <c r="B404" s="7" t="s">
        <v>2740</v>
      </c>
      <c r="C404" s="9">
        <v>21151</v>
      </c>
      <c r="G404" s="7" t="s">
        <v>3035</v>
      </c>
      <c r="H404" s="9">
        <v>0</v>
      </c>
      <c r="I404" s="41" t="s">
        <v>3047</v>
      </c>
    </row>
    <row r="405" spans="1:13">
      <c r="A405" s="7" t="s">
        <v>1302</v>
      </c>
      <c r="B405" s="7" t="s">
        <v>1301</v>
      </c>
      <c r="C405" s="3">
        <v>122091</v>
      </c>
      <c r="G405" t="s">
        <v>811</v>
      </c>
      <c r="H405" s="3">
        <v>13</v>
      </c>
      <c r="I405" s="41" t="s">
        <v>3030</v>
      </c>
      <c r="J405" s="41" t="s">
        <v>16</v>
      </c>
      <c r="K405" t="s">
        <v>2384</v>
      </c>
    </row>
    <row r="406" spans="1:13" s="19" customFormat="1">
      <c r="A406" s="19" t="s">
        <v>1303</v>
      </c>
      <c r="B406" s="19" t="s">
        <v>1304</v>
      </c>
      <c r="C406" s="21">
        <f>SUM(C407:C409)</f>
        <v>258580</v>
      </c>
      <c r="D406" s="20">
        <f>VLOOKUP($A406,小選挙区集計!$A$1:$H$400,5,FALSE)</f>
        <v>439147</v>
      </c>
      <c r="E406" s="20">
        <f>VLOOKUP($A406,小選挙区集計!$A$1:$H$400,8,FALSE)</f>
        <v>263486</v>
      </c>
      <c r="F406" s="20">
        <v>263484</v>
      </c>
      <c r="G406" s="20">
        <f>D406-E406</f>
        <v>175661</v>
      </c>
      <c r="H406" s="21">
        <f>E406-C406</f>
        <v>4906</v>
      </c>
      <c r="I406" s="44">
        <f>H406/E406</f>
        <v>1.8619585101295705E-2</v>
      </c>
      <c r="J406" s="42"/>
      <c r="M406" s="42"/>
    </row>
    <row r="407" spans="1:13">
      <c r="A407" s="7" t="s">
        <v>1305</v>
      </c>
      <c r="B407" s="7" t="s">
        <v>1308</v>
      </c>
      <c r="C407" s="3">
        <v>111267</v>
      </c>
      <c r="G407" s="7" t="s">
        <v>811</v>
      </c>
      <c r="H407" s="9">
        <v>6</v>
      </c>
      <c r="I407" s="45" t="s">
        <v>3030</v>
      </c>
      <c r="J407" s="45" t="s">
        <v>16</v>
      </c>
      <c r="K407" t="s">
        <v>2384</v>
      </c>
    </row>
    <row r="408" spans="1:13">
      <c r="A408" s="7" t="s">
        <v>1306</v>
      </c>
      <c r="B408" s="7" t="s">
        <v>1307</v>
      </c>
      <c r="C408" s="3">
        <v>109131</v>
      </c>
      <c r="G408" s="7" t="s">
        <v>811</v>
      </c>
      <c r="H408" s="9">
        <v>4</v>
      </c>
      <c r="I408" s="45" t="s">
        <v>3031</v>
      </c>
      <c r="J408" s="45" t="s">
        <v>12</v>
      </c>
      <c r="K408" t="s">
        <v>2382</v>
      </c>
    </row>
    <row r="409" spans="1:13">
      <c r="A409" s="7" t="s">
        <v>3126</v>
      </c>
      <c r="B409" s="7" t="s">
        <v>2741</v>
      </c>
      <c r="C409" s="3">
        <v>38182</v>
      </c>
      <c r="G409" s="7" t="s">
        <v>3035</v>
      </c>
      <c r="H409" s="9">
        <v>0</v>
      </c>
      <c r="I409" s="45" t="s">
        <v>3044</v>
      </c>
      <c r="J409" s="45" t="s">
        <v>2754</v>
      </c>
    </row>
    <row r="410" spans="1:13" s="19" customFormat="1">
      <c r="A410" s="19" t="s">
        <v>1309</v>
      </c>
      <c r="B410" s="19" t="s">
        <v>1310</v>
      </c>
      <c r="C410" s="21">
        <f>SUM(C411:C413)</f>
        <v>231226</v>
      </c>
      <c r="D410" s="20">
        <f>VLOOKUP($A410,小選挙区集計!$A$1:$H$400,5,FALSE)</f>
        <v>418245</v>
      </c>
      <c r="E410" s="20">
        <f>VLOOKUP($A410,小選挙区集計!$A$1:$H$400,8,FALSE)</f>
        <v>237441</v>
      </c>
      <c r="F410" s="20">
        <v>237431</v>
      </c>
      <c r="G410" s="20">
        <f>D410-E410</f>
        <v>180804</v>
      </c>
      <c r="H410" s="21">
        <f>E410-C410</f>
        <v>6215</v>
      </c>
      <c r="I410" s="44">
        <f>H410/E410</f>
        <v>2.6174923454668739E-2</v>
      </c>
      <c r="J410" s="42"/>
      <c r="M410" s="42"/>
    </row>
    <row r="411" spans="1:13">
      <c r="A411" s="7" t="s">
        <v>3127</v>
      </c>
      <c r="B411" s="7" t="s">
        <v>2742</v>
      </c>
      <c r="C411" s="9">
        <v>43089</v>
      </c>
      <c r="G411" s="7" t="s">
        <v>3035</v>
      </c>
      <c r="H411" s="9">
        <v>0</v>
      </c>
      <c r="I411" s="45" t="s">
        <v>3044</v>
      </c>
      <c r="J411" s="45" t="s">
        <v>2795</v>
      </c>
    </row>
    <row r="412" spans="1:13">
      <c r="A412" s="7" t="s">
        <v>1312</v>
      </c>
      <c r="B412" s="7" t="s">
        <v>1314</v>
      </c>
      <c r="C412" s="3">
        <v>66516</v>
      </c>
      <c r="G412" s="7" t="s">
        <v>811</v>
      </c>
      <c r="H412" s="9">
        <v>2</v>
      </c>
      <c r="I412" s="45" t="s">
        <v>3037</v>
      </c>
      <c r="J412" s="45" t="s">
        <v>17</v>
      </c>
      <c r="K412" t="s">
        <v>2385</v>
      </c>
    </row>
    <row r="413" spans="1:13">
      <c r="A413" s="7" t="s">
        <v>1313</v>
      </c>
      <c r="B413" s="7" t="s">
        <v>1311</v>
      </c>
      <c r="C413" s="3">
        <v>121621</v>
      </c>
      <c r="G413" s="7" t="s">
        <v>811</v>
      </c>
      <c r="H413" s="9">
        <v>4</v>
      </c>
      <c r="I413" s="45" t="s">
        <v>3031</v>
      </c>
      <c r="J413" s="45" t="s">
        <v>12</v>
      </c>
      <c r="K413" t="s">
        <v>2382</v>
      </c>
    </row>
    <row r="414" spans="1:13" s="19" customFormat="1">
      <c r="A414" s="19" t="s">
        <v>1315</v>
      </c>
      <c r="B414" s="19" t="s">
        <v>1316</v>
      </c>
      <c r="C414" s="21">
        <f>SUM(C415:C417)</f>
        <v>247050</v>
      </c>
      <c r="D414" s="20">
        <f>VLOOKUP($A414,小選挙区集計!$A$1:$H$400,5,FALSE)</f>
        <v>438466</v>
      </c>
      <c r="E414" s="20">
        <f>VLOOKUP($A414,小選挙区集計!$A$1:$H$400,8,FALSE)</f>
        <v>253070</v>
      </c>
      <c r="F414" s="20">
        <v>253064</v>
      </c>
      <c r="G414" s="20">
        <f>D414-E414</f>
        <v>185396</v>
      </c>
      <c r="H414" s="21">
        <f>E414-C414</f>
        <v>6020</v>
      </c>
      <c r="I414" s="44">
        <f>H414/E414</f>
        <v>2.378788477496345E-2</v>
      </c>
      <c r="J414" s="42"/>
      <c r="M414" s="42"/>
    </row>
    <row r="415" spans="1:13">
      <c r="A415" s="7" t="s">
        <v>3130</v>
      </c>
      <c r="B415" s="7" t="s">
        <v>2744</v>
      </c>
      <c r="C415" s="9">
        <v>35527</v>
      </c>
      <c r="G415" s="7" t="s">
        <v>3036</v>
      </c>
      <c r="H415" s="9">
        <v>1</v>
      </c>
      <c r="I415" s="45" t="s">
        <v>3044</v>
      </c>
      <c r="J415" s="45" t="s">
        <v>2757</v>
      </c>
      <c r="K415" t="s">
        <v>2798</v>
      </c>
      <c r="L415" t="s">
        <v>2797</v>
      </c>
    </row>
    <row r="416" spans="1:13">
      <c r="A416" s="7" t="s">
        <v>3131</v>
      </c>
      <c r="B416" s="7" t="s">
        <v>2743</v>
      </c>
      <c r="C416" s="9">
        <v>99090</v>
      </c>
      <c r="G416" s="7" t="s">
        <v>3086</v>
      </c>
      <c r="H416" s="9">
        <v>1</v>
      </c>
      <c r="I416" s="45" t="s">
        <v>3064</v>
      </c>
      <c r="J416" s="45" t="s">
        <v>2796</v>
      </c>
      <c r="L416" t="s">
        <v>2759</v>
      </c>
    </row>
    <row r="417" spans="1:13">
      <c r="A417" s="7" t="s">
        <v>1317</v>
      </c>
      <c r="B417" s="7" t="s">
        <v>1318</v>
      </c>
      <c r="C417" s="3">
        <v>112433</v>
      </c>
      <c r="G417" s="7" t="s">
        <v>811</v>
      </c>
      <c r="H417" s="9">
        <v>3</v>
      </c>
      <c r="I417" s="45" t="s">
        <v>3031</v>
      </c>
      <c r="J417" s="45" t="s">
        <v>12</v>
      </c>
      <c r="K417" t="s">
        <v>2382</v>
      </c>
    </row>
    <row r="418" spans="1:13" s="19" customFormat="1">
      <c r="A418" s="19" t="s">
        <v>1319</v>
      </c>
      <c r="B418" s="19" t="s">
        <v>1320</v>
      </c>
      <c r="C418" s="21">
        <f>SUM(C419:C422)</f>
        <v>280260</v>
      </c>
      <c r="D418" s="20">
        <f>VLOOKUP($A418,小選挙区集計!$A$1:$H$400,5,FALSE)</f>
        <v>478721</v>
      </c>
      <c r="E418" s="20">
        <f>VLOOKUP($A418,小選挙区集計!$A$1:$H$400,8,FALSE)</f>
        <v>287274</v>
      </c>
      <c r="F418" s="20">
        <v>287270</v>
      </c>
      <c r="G418" s="20">
        <f>D418-E418</f>
        <v>191447</v>
      </c>
      <c r="H418" s="21">
        <f>E418-C418</f>
        <v>7014</v>
      </c>
      <c r="I418" s="44">
        <f>H418/E418</f>
        <v>2.4415714613922595E-2</v>
      </c>
      <c r="J418" s="42"/>
      <c r="M418" s="42"/>
    </row>
    <row r="419" spans="1:13">
      <c r="A419" s="7" t="s">
        <v>1321</v>
      </c>
      <c r="B419" s="7" t="s">
        <v>1063</v>
      </c>
      <c r="C419" s="3">
        <v>131351</v>
      </c>
      <c r="G419" s="7" t="s">
        <v>811</v>
      </c>
      <c r="H419" s="9">
        <v>8</v>
      </c>
      <c r="I419" s="45" t="s">
        <v>3031</v>
      </c>
      <c r="J419" s="45" t="s">
        <v>12</v>
      </c>
      <c r="K419" t="s">
        <v>2382</v>
      </c>
    </row>
    <row r="420" spans="1:13">
      <c r="A420" s="7" t="s">
        <v>3128</v>
      </c>
      <c r="B420" s="7" t="s">
        <v>2745</v>
      </c>
      <c r="C420" s="3">
        <v>4535</v>
      </c>
      <c r="G420" s="7" t="s">
        <v>3035</v>
      </c>
      <c r="H420" s="9">
        <v>0</v>
      </c>
      <c r="I420" s="45" t="s">
        <v>2896</v>
      </c>
      <c r="J420" s="45"/>
    </row>
    <row r="421" spans="1:13">
      <c r="A421" s="7" t="s">
        <v>3129</v>
      </c>
      <c r="B421" s="7" t="s">
        <v>2799</v>
      </c>
      <c r="C421" s="3">
        <v>31981</v>
      </c>
      <c r="G421" s="7" t="s">
        <v>3036</v>
      </c>
      <c r="H421" s="9">
        <v>1</v>
      </c>
      <c r="I421" s="45" t="s">
        <v>3053</v>
      </c>
      <c r="J421" s="45" t="s">
        <v>2801</v>
      </c>
      <c r="K421" t="s">
        <v>2800</v>
      </c>
      <c r="L421" t="s">
        <v>2800</v>
      </c>
    </row>
    <row r="422" spans="1:13">
      <c r="A422" s="7" t="s">
        <v>1323</v>
      </c>
      <c r="B422" s="7" t="s">
        <v>1322</v>
      </c>
      <c r="C422" s="3">
        <v>112393</v>
      </c>
      <c r="G422" s="7" t="s">
        <v>811</v>
      </c>
      <c r="H422" s="9">
        <v>4</v>
      </c>
      <c r="I422" s="45" t="s">
        <v>3030</v>
      </c>
      <c r="J422" s="45" t="s">
        <v>16</v>
      </c>
      <c r="K422" t="s">
        <v>2384</v>
      </c>
    </row>
    <row r="423" spans="1:13" s="19" customFormat="1">
      <c r="A423" s="19" t="s">
        <v>1324</v>
      </c>
      <c r="B423" s="19" t="s">
        <v>1325</v>
      </c>
      <c r="C423" s="21">
        <f>SUM(C424:C425)</f>
        <v>259938</v>
      </c>
      <c r="D423" s="20">
        <f>VLOOKUP($A423,小選挙区集計!$A$1:$H$400,5,FALSE)</f>
        <v>458998</v>
      </c>
      <c r="E423" s="20">
        <f>VLOOKUP($A423,小選挙区集計!$A$1:$H$400,8,FALSE)</f>
        <v>267918</v>
      </c>
      <c r="F423" s="20">
        <v>267909</v>
      </c>
      <c r="G423" s="20">
        <f>D423-E423</f>
        <v>191080</v>
      </c>
      <c r="H423" s="21">
        <f>E423-C423</f>
        <v>7980</v>
      </c>
      <c r="I423" s="44">
        <f>H423/E423</f>
        <v>2.9785232795108953E-2</v>
      </c>
      <c r="J423" s="42"/>
      <c r="M423" s="42"/>
    </row>
    <row r="424" spans="1:13">
      <c r="A424" s="7" t="s">
        <v>1326</v>
      </c>
      <c r="B424" s="7" t="s">
        <v>1328</v>
      </c>
      <c r="C424" s="3">
        <v>133206</v>
      </c>
      <c r="G424" s="7" t="s">
        <v>811</v>
      </c>
      <c r="H424" s="9">
        <v>3</v>
      </c>
      <c r="I424" s="45" t="s">
        <v>3031</v>
      </c>
      <c r="J424" s="45" t="s">
        <v>12</v>
      </c>
      <c r="K424" t="s">
        <v>2382</v>
      </c>
    </row>
    <row r="425" spans="1:13">
      <c r="A425" s="7" t="s">
        <v>1327</v>
      </c>
      <c r="B425" s="7" t="s">
        <v>1329</v>
      </c>
      <c r="C425" s="3">
        <v>126732</v>
      </c>
      <c r="G425" s="7" t="s">
        <v>811</v>
      </c>
      <c r="H425" s="9">
        <v>1</v>
      </c>
      <c r="I425" s="45" t="s">
        <v>3064</v>
      </c>
      <c r="J425" s="45" t="s">
        <v>15</v>
      </c>
      <c r="K425" t="s">
        <v>2386</v>
      </c>
      <c r="L425" t="s">
        <v>2386</v>
      </c>
    </row>
    <row r="426" spans="1:13" s="19" customFormat="1">
      <c r="A426" s="19" t="s">
        <v>1330</v>
      </c>
      <c r="B426" s="19" t="s">
        <v>1331</v>
      </c>
      <c r="C426" s="21">
        <f>SUM(C427:C430)</f>
        <v>254762</v>
      </c>
      <c r="D426" s="20">
        <f>VLOOKUP($A426,小選挙区集計!$A$1:$H$400,5,FALSE)</f>
        <v>463096</v>
      </c>
      <c r="E426" s="20">
        <f>VLOOKUP($A426,小選挙区集計!$A$1:$H$400,8,FALSE)</f>
        <v>262883</v>
      </c>
      <c r="F426" s="20">
        <v>262883</v>
      </c>
      <c r="G426" s="20">
        <f>D426-E426</f>
        <v>200213</v>
      </c>
      <c r="H426" s="21">
        <f>E426-C426</f>
        <v>8121</v>
      </c>
      <c r="I426" s="44">
        <f>H426/E426</f>
        <v>3.0892069856171756E-2</v>
      </c>
      <c r="J426" s="42"/>
      <c r="M426" s="42"/>
    </row>
    <row r="427" spans="1:13">
      <c r="A427" s="7" t="s">
        <v>3132</v>
      </c>
      <c r="B427" s="7" t="s">
        <v>2747</v>
      </c>
      <c r="C427" s="9">
        <v>44546</v>
      </c>
      <c r="G427" s="7" t="s">
        <v>3035</v>
      </c>
      <c r="H427" s="9">
        <v>0</v>
      </c>
      <c r="I427" s="45" t="s">
        <v>3043</v>
      </c>
      <c r="J427" s="45"/>
      <c r="L427" t="s">
        <v>2767</v>
      </c>
    </row>
    <row r="428" spans="1:13">
      <c r="A428" s="7" t="s">
        <v>3133</v>
      </c>
      <c r="B428" s="7" t="s">
        <v>2746</v>
      </c>
      <c r="C428" s="9">
        <v>44474</v>
      </c>
      <c r="G428" s="7" t="s">
        <v>3035</v>
      </c>
      <c r="H428" s="9">
        <v>0</v>
      </c>
      <c r="I428" s="45" t="s">
        <v>3037</v>
      </c>
      <c r="J428" s="45"/>
    </row>
    <row r="429" spans="1:13">
      <c r="A429" s="7" t="s">
        <v>3134</v>
      </c>
      <c r="B429" s="7" t="s">
        <v>2748</v>
      </c>
      <c r="C429" s="9">
        <v>16590</v>
      </c>
      <c r="G429" s="7" t="s">
        <v>3035</v>
      </c>
      <c r="H429" s="9">
        <v>0</v>
      </c>
      <c r="I429" s="45" t="s">
        <v>3135</v>
      </c>
      <c r="J429" s="45"/>
    </row>
    <row r="430" spans="1:13">
      <c r="A430" s="7" t="s">
        <v>1333</v>
      </c>
      <c r="B430" s="7" t="s">
        <v>1332</v>
      </c>
      <c r="C430" s="3">
        <v>149152</v>
      </c>
      <c r="G430" s="7" t="s">
        <v>811</v>
      </c>
      <c r="H430" s="9">
        <v>5</v>
      </c>
      <c r="I430" s="45" t="s">
        <v>3031</v>
      </c>
      <c r="J430" s="45" t="s">
        <v>12</v>
      </c>
      <c r="K430" t="s">
        <v>2382</v>
      </c>
    </row>
    <row r="431" spans="1:13" s="19" customFormat="1">
      <c r="A431" s="19" t="s">
        <v>1334</v>
      </c>
      <c r="B431" s="19" t="s">
        <v>1335</v>
      </c>
      <c r="C431" s="21">
        <f>SUM(C432:C433)</f>
        <v>221421</v>
      </c>
      <c r="D431" s="20">
        <f>VLOOKUP($A431,小選挙区集計!$A$1:$H$400,5,FALSE)</f>
        <v>413266</v>
      </c>
      <c r="E431" s="20">
        <f>VLOOKUP($A431,小選挙区集計!$A$1:$H$400,8,FALSE)</f>
        <v>226880</v>
      </c>
      <c r="F431" s="20">
        <v>226877</v>
      </c>
      <c r="G431" s="20">
        <f>D431-E431</f>
        <v>186386</v>
      </c>
      <c r="H431" s="21">
        <f>E431-C431</f>
        <v>5459</v>
      </c>
      <c r="I431" s="44">
        <f>H431/E431</f>
        <v>2.406117771509168E-2</v>
      </c>
      <c r="J431" s="42"/>
      <c r="M431" s="42"/>
    </row>
    <row r="432" spans="1:13">
      <c r="A432" s="7" t="s">
        <v>3136</v>
      </c>
      <c r="B432" s="7" t="s">
        <v>2749</v>
      </c>
      <c r="C432" s="9">
        <v>89991</v>
      </c>
      <c r="G432" s="7" t="s">
        <v>3035</v>
      </c>
      <c r="H432" s="9">
        <v>0</v>
      </c>
      <c r="I432" s="45" t="s">
        <v>3064</v>
      </c>
      <c r="J432" s="45"/>
      <c r="K432" t="s">
        <v>2767</v>
      </c>
    </row>
    <row r="433" spans="1:13">
      <c r="A433" s="7" t="s">
        <v>1336</v>
      </c>
      <c r="B433" s="7" t="s">
        <v>1337</v>
      </c>
      <c r="C433" s="3">
        <v>131430</v>
      </c>
      <c r="G433" s="7" t="s">
        <v>811</v>
      </c>
      <c r="H433" s="9">
        <v>6</v>
      </c>
      <c r="I433" s="45" t="s">
        <v>3031</v>
      </c>
      <c r="J433" s="45" t="s">
        <v>12</v>
      </c>
      <c r="K433" t="s">
        <v>2382</v>
      </c>
    </row>
    <row r="434" spans="1:13" s="19" customFormat="1">
      <c r="A434" s="19" t="s">
        <v>1338</v>
      </c>
      <c r="B434" s="19" t="s">
        <v>69</v>
      </c>
      <c r="C434" s="20">
        <f>C435+C439+C442+C447+C453+C456+C460+C463+C466+C471+C476+C479+C483+C486+C489+C493+C496+C500</f>
        <v>4231048</v>
      </c>
      <c r="D434" s="20">
        <f>D435+D439+D442+D447+D453+D456+D460+D463+D466+D471+D476+D479+D483+D486+D489+D493+D496+D500</f>
        <v>7703187</v>
      </c>
      <c r="E434" s="20">
        <f>E435+E439+E442+E447+E453+E456+E460+E463+E466+E471+E476+E479+E483+E486+E489+E493+E496+E500</f>
        <v>4336173</v>
      </c>
      <c r="F434" s="20">
        <f>F435+F439+F442+F447+F453+F456+F460+F463+F466+F471+F476+F479+F483+F486+F489+F493+F496+F500</f>
        <v>4336093</v>
      </c>
      <c r="G434" s="20">
        <f>D434-E434</f>
        <v>3367014</v>
      </c>
      <c r="H434" s="21">
        <f>E434-C434</f>
        <v>105125</v>
      </c>
      <c r="I434" s="44">
        <f>H434/E434</f>
        <v>2.4243728282981328E-2</v>
      </c>
      <c r="J434" s="42"/>
      <c r="M434" s="42"/>
    </row>
    <row r="435" spans="1:13" s="19" customFormat="1">
      <c r="A435" s="35" t="s">
        <v>1339</v>
      </c>
      <c r="B435" s="35" t="s">
        <v>1340</v>
      </c>
      <c r="C435" s="20">
        <f>SUM(C436:C438)</f>
        <v>222453</v>
      </c>
      <c r="D435" s="20">
        <f>VLOOKUP($A435,小選挙区集計!$A$1:$H$400,5,FALSE)</f>
        <v>427922</v>
      </c>
      <c r="E435" s="20">
        <f>VLOOKUP($A435,小選挙区集計!$A$1:$H$400,8,FALSE)</f>
        <v>231043</v>
      </c>
      <c r="F435" s="20">
        <v>231041</v>
      </c>
      <c r="G435" s="20">
        <f>D435-E435</f>
        <v>196879</v>
      </c>
      <c r="H435" s="21">
        <f>E435-C435</f>
        <v>8590</v>
      </c>
      <c r="I435" s="44">
        <f>H435/E435</f>
        <v>3.7179226377773836E-2</v>
      </c>
      <c r="J435" s="42"/>
      <c r="M435" s="42"/>
    </row>
    <row r="436" spans="1:13">
      <c r="A436" s="7" t="s">
        <v>3137</v>
      </c>
      <c r="B436" s="7" t="s">
        <v>2598</v>
      </c>
      <c r="C436" s="1">
        <v>46271</v>
      </c>
      <c r="G436" s="7" t="s">
        <v>3035</v>
      </c>
      <c r="H436" s="9">
        <v>0</v>
      </c>
      <c r="I436" s="45" t="s">
        <v>3044</v>
      </c>
      <c r="J436" s="45"/>
    </row>
    <row r="437" spans="1:13">
      <c r="A437" s="7" t="s">
        <v>1342</v>
      </c>
      <c r="B437" s="7" t="s">
        <v>1341</v>
      </c>
      <c r="C437" s="1">
        <v>76064</v>
      </c>
      <c r="G437" s="7" t="s">
        <v>811</v>
      </c>
      <c r="H437" s="9">
        <v>7</v>
      </c>
      <c r="I437" s="45" t="s">
        <v>3047</v>
      </c>
      <c r="J437" s="45" t="s">
        <v>12</v>
      </c>
      <c r="K437" t="s">
        <v>2360</v>
      </c>
    </row>
    <row r="438" spans="1:13">
      <c r="A438" s="7" t="s">
        <v>1343</v>
      </c>
      <c r="B438" s="7" t="s">
        <v>1344</v>
      </c>
      <c r="C438" s="1">
        <v>100118</v>
      </c>
      <c r="G438" s="7" t="s">
        <v>811</v>
      </c>
      <c r="H438" s="9">
        <v>2</v>
      </c>
      <c r="I438" s="45" t="s">
        <v>3064</v>
      </c>
      <c r="J438" s="45" t="s">
        <v>16</v>
      </c>
      <c r="K438" t="s">
        <v>2361</v>
      </c>
    </row>
    <row r="439" spans="1:13" s="19" customFormat="1">
      <c r="A439" s="35" t="s">
        <v>1345</v>
      </c>
      <c r="B439" s="35" t="s">
        <v>1346</v>
      </c>
      <c r="C439" s="20">
        <f>SUM(C440:C441)</f>
        <v>239046</v>
      </c>
      <c r="D439" s="20">
        <f>VLOOKUP($A439,小選挙区集計!$A$1:$H$400,5,FALSE)</f>
        <v>436066</v>
      </c>
      <c r="E439" s="20">
        <f>VLOOKUP($A439,小選挙区集計!$A$1:$H$400,8,FALSE)</f>
        <v>244192</v>
      </c>
      <c r="F439" s="20">
        <v>244187</v>
      </c>
      <c r="G439" s="20">
        <f>D439-E439</f>
        <v>191874</v>
      </c>
      <c r="H439" s="21">
        <f>E439-C439</f>
        <v>5146</v>
      </c>
      <c r="I439" s="44">
        <f>H439/E439</f>
        <v>2.1073581444109552E-2</v>
      </c>
      <c r="J439" s="42"/>
      <c r="M439" s="42"/>
    </row>
    <row r="440" spans="1:13">
      <c r="A440" s="7" t="s">
        <v>3138</v>
      </c>
      <c r="B440" s="7" t="s">
        <v>2599</v>
      </c>
      <c r="C440" s="1">
        <v>92880</v>
      </c>
      <c r="G440" s="7" t="s">
        <v>3036</v>
      </c>
      <c r="H440" s="9">
        <v>1</v>
      </c>
      <c r="I440" s="45" t="s">
        <v>3064</v>
      </c>
      <c r="J440" s="45"/>
      <c r="L440" t="s">
        <v>2802</v>
      </c>
    </row>
    <row r="441" spans="1:13">
      <c r="A441" s="7" t="s">
        <v>1347</v>
      </c>
      <c r="B441" s="7" t="s">
        <v>1348</v>
      </c>
      <c r="C441" s="1">
        <v>146166</v>
      </c>
      <c r="G441" s="7" t="s">
        <v>811</v>
      </c>
      <c r="H441" s="9">
        <v>8</v>
      </c>
      <c r="I441" s="45" t="s">
        <v>3031</v>
      </c>
      <c r="J441" s="45" t="s">
        <v>12</v>
      </c>
      <c r="K441" t="s">
        <v>2360</v>
      </c>
    </row>
    <row r="442" spans="1:13" s="19" customFormat="1">
      <c r="A442" s="35" t="s">
        <v>1349</v>
      </c>
      <c r="B442" s="35" t="s">
        <v>1350</v>
      </c>
      <c r="C442" s="20">
        <f>SUM(C443:C446)</f>
        <v>226874</v>
      </c>
      <c r="D442" s="20">
        <f>VLOOKUP($A442,小選挙区集計!$A$1:$H$400,5,FALSE)</f>
        <v>442398</v>
      </c>
      <c r="E442" s="20">
        <f>VLOOKUP($A442,小選挙区集計!$A$1:$H$400,8,FALSE)</f>
        <v>232868</v>
      </c>
      <c r="F442" s="20">
        <v>232867</v>
      </c>
      <c r="G442" s="20">
        <f>D442-E442</f>
        <v>209530</v>
      </c>
      <c r="H442" s="21">
        <f>E442-C442</f>
        <v>5994</v>
      </c>
      <c r="I442" s="44">
        <f>H442/E442</f>
        <v>2.5739904151708265E-2</v>
      </c>
      <c r="J442" s="42"/>
      <c r="M442" s="42"/>
    </row>
    <row r="443" spans="1:13">
      <c r="A443" s="7" t="s">
        <v>3139</v>
      </c>
      <c r="B443" s="7" t="s">
        <v>2600</v>
      </c>
      <c r="C443" s="1">
        <v>119199</v>
      </c>
      <c r="G443" s="7" t="s">
        <v>3035</v>
      </c>
      <c r="H443" s="9">
        <v>0</v>
      </c>
      <c r="I443" s="45" t="s">
        <v>3031</v>
      </c>
      <c r="J443" s="45" t="s">
        <v>2804</v>
      </c>
      <c r="K443" t="s">
        <v>2806</v>
      </c>
      <c r="L443" t="s">
        <v>2805</v>
      </c>
    </row>
    <row r="444" spans="1:13">
      <c r="A444" s="7" t="s">
        <v>3140</v>
      </c>
      <c r="B444" s="7" t="s">
        <v>2601</v>
      </c>
      <c r="C444" s="1">
        <v>68457</v>
      </c>
      <c r="G444" s="7" t="s">
        <v>3035</v>
      </c>
      <c r="H444" s="9">
        <v>0</v>
      </c>
      <c r="I444" s="45" t="s">
        <v>3064</v>
      </c>
      <c r="J444" s="45" t="s">
        <v>2807</v>
      </c>
    </row>
    <row r="445" spans="1:13">
      <c r="A445" s="7" t="s">
        <v>3141</v>
      </c>
      <c r="B445" s="7" t="s">
        <v>2603</v>
      </c>
      <c r="C445" s="1">
        <v>15908</v>
      </c>
      <c r="G445" s="7" t="s">
        <v>3035</v>
      </c>
      <c r="H445" s="9">
        <v>0</v>
      </c>
      <c r="I445" s="45" t="s">
        <v>3047</v>
      </c>
      <c r="J445" s="45"/>
    </row>
    <row r="446" spans="1:13">
      <c r="A446" s="7" t="s">
        <v>3142</v>
      </c>
      <c r="B446" s="7" t="s">
        <v>2602</v>
      </c>
      <c r="C446" s="1">
        <v>23310</v>
      </c>
      <c r="G446" s="7" t="s">
        <v>3035</v>
      </c>
      <c r="H446" s="9">
        <v>0</v>
      </c>
      <c r="I446" s="45" t="s">
        <v>3037</v>
      </c>
      <c r="J446" s="45"/>
    </row>
    <row r="447" spans="1:13" s="19" customFormat="1">
      <c r="A447" s="35" t="s">
        <v>1351</v>
      </c>
      <c r="B447" s="35" t="s">
        <v>1352</v>
      </c>
      <c r="C447" s="20">
        <f>SUM(C448:C452)</f>
        <v>202388</v>
      </c>
      <c r="D447" s="20">
        <f>VLOOKUP($A447,小選挙区集計!$A$1:$H$400,5,FALSE)</f>
        <v>332708</v>
      </c>
      <c r="E447" s="20">
        <f>VLOOKUP($A447,小選挙区集計!$A$1:$H$400,8,FALSE)</f>
        <v>205272</v>
      </c>
      <c r="F447" s="20">
        <v>205267</v>
      </c>
      <c r="G447" s="20">
        <f>D447-E447</f>
        <v>127436</v>
      </c>
      <c r="H447" s="21">
        <f>E447-C447</f>
        <v>2884</v>
      </c>
      <c r="I447" s="44">
        <f>H447/E447</f>
        <v>1.4049651194512647E-2</v>
      </c>
      <c r="J447" s="42"/>
      <c r="M447" s="42"/>
    </row>
    <row r="448" spans="1:13">
      <c r="A448" s="7" t="s">
        <v>1353</v>
      </c>
      <c r="B448" s="7" t="s">
        <v>1354</v>
      </c>
      <c r="C448" s="1">
        <v>47511</v>
      </c>
      <c r="G448" s="7" t="s">
        <v>811</v>
      </c>
      <c r="H448" s="9">
        <v>4</v>
      </c>
      <c r="I448" s="45" t="s">
        <v>3031</v>
      </c>
      <c r="J448" s="45" t="s">
        <v>12</v>
      </c>
      <c r="K448" t="s">
        <v>2360</v>
      </c>
    </row>
    <row r="449" spans="1:13">
      <c r="A449" s="7" t="s">
        <v>1355</v>
      </c>
      <c r="B449" s="7" t="s">
        <v>1358</v>
      </c>
      <c r="C449" s="1">
        <v>63687</v>
      </c>
      <c r="G449" s="7" t="s">
        <v>804</v>
      </c>
      <c r="H449" s="9">
        <v>3</v>
      </c>
      <c r="I449" s="45" t="s">
        <v>827</v>
      </c>
      <c r="J449" s="45" t="s">
        <v>951</v>
      </c>
      <c r="K449" t="s">
        <v>2364</v>
      </c>
      <c r="L449" t="s">
        <v>2365</v>
      </c>
    </row>
    <row r="450" spans="1:13">
      <c r="A450" s="7" t="s">
        <v>1357</v>
      </c>
      <c r="B450" s="7" t="s">
        <v>1356</v>
      </c>
      <c r="C450" s="1">
        <v>66841</v>
      </c>
      <c r="G450" s="7" t="s">
        <v>811</v>
      </c>
      <c r="H450" s="9">
        <v>1</v>
      </c>
      <c r="I450" s="45" t="s">
        <v>3029</v>
      </c>
      <c r="J450" s="45" t="s">
        <v>16</v>
      </c>
      <c r="K450" t="s">
        <v>2363</v>
      </c>
    </row>
    <row r="451" spans="1:13">
      <c r="A451" s="7" t="s">
        <v>3143</v>
      </c>
      <c r="B451" s="7" t="s">
        <v>2605</v>
      </c>
      <c r="C451" s="1">
        <v>7790</v>
      </c>
      <c r="G451" s="7" t="s">
        <v>3035</v>
      </c>
      <c r="H451" s="9">
        <v>0</v>
      </c>
      <c r="I451" s="45" t="s">
        <v>3047</v>
      </c>
      <c r="J451" s="45" t="s">
        <v>2809</v>
      </c>
    </row>
    <row r="452" spans="1:13">
      <c r="A452" s="7" t="s">
        <v>3144</v>
      </c>
      <c r="B452" s="7" t="s">
        <v>2604</v>
      </c>
      <c r="C452" s="1">
        <v>16559</v>
      </c>
      <c r="G452" s="7" t="s">
        <v>3035</v>
      </c>
      <c r="H452" s="9">
        <v>0</v>
      </c>
      <c r="I452" s="45" t="s">
        <v>3044</v>
      </c>
      <c r="J452" s="45" t="s">
        <v>2808</v>
      </c>
    </row>
    <row r="453" spans="1:13" s="19" customFormat="1">
      <c r="A453" s="35" t="s">
        <v>1359</v>
      </c>
      <c r="B453" s="35" t="s">
        <v>1360</v>
      </c>
      <c r="C453" s="20">
        <f>SUM(C454:C455)</f>
        <v>254907</v>
      </c>
      <c r="D453" s="20">
        <f>VLOOKUP($A453,小選挙区集計!$A$1:$H$400,5,FALSE)</f>
        <v>467198</v>
      </c>
      <c r="E453" s="20">
        <f>VLOOKUP($A453,小選挙区集計!$A$1:$H$400,8,FALSE)</f>
        <v>261861</v>
      </c>
      <c r="F453" s="20">
        <v>261860</v>
      </c>
      <c r="G453" s="20">
        <f>D453-E453</f>
        <v>205337</v>
      </c>
      <c r="H453" s="21">
        <f>E453-C453</f>
        <v>6954</v>
      </c>
      <c r="I453" s="44">
        <f>H453/E453</f>
        <v>2.6556073642123111E-2</v>
      </c>
      <c r="J453" s="42"/>
      <c r="M453" s="42"/>
    </row>
    <row r="454" spans="1:13">
      <c r="A454" s="7" t="s">
        <v>3145</v>
      </c>
      <c r="B454" s="7" t="s">
        <v>2606</v>
      </c>
      <c r="C454" s="1">
        <v>118619</v>
      </c>
      <c r="G454" s="7" t="s">
        <v>3086</v>
      </c>
      <c r="H454" s="9">
        <v>2</v>
      </c>
      <c r="I454" s="45" t="s">
        <v>3030</v>
      </c>
      <c r="J454" s="45" t="s">
        <v>2811</v>
      </c>
      <c r="L454" t="s">
        <v>2810</v>
      </c>
    </row>
    <row r="455" spans="1:13">
      <c r="A455" s="7" t="s">
        <v>1362</v>
      </c>
      <c r="B455" s="7" t="s">
        <v>1361</v>
      </c>
      <c r="C455" s="1">
        <v>136288</v>
      </c>
      <c r="G455" s="7" t="s">
        <v>811</v>
      </c>
      <c r="H455" s="9">
        <v>4</v>
      </c>
      <c r="I455" s="45" t="s">
        <v>3031</v>
      </c>
      <c r="J455" s="45" t="s">
        <v>12</v>
      </c>
      <c r="K455" s="7" t="s">
        <v>2360</v>
      </c>
    </row>
    <row r="456" spans="1:13" s="19" customFormat="1">
      <c r="A456" s="35" t="s">
        <v>1363</v>
      </c>
      <c r="B456" s="35" t="s">
        <v>1364</v>
      </c>
      <c r="C456" s="20">
        <f>SUM(C457:C459)</f>
        <v>208499</v>
      </c>
      <c r="D456" s="20">
        <f>VLOOKUP($A456,小選挙区集計!$A$1:$H$400,5,FALSE)</f>
        <v>381141</v>
      </c>
      <c r="E456" s="20">
        <f>VLOOKUP($A456,小選挙区集計!$A$1:$H$400,8,FALSE)</f>
        <v>212981</v>
      </c>
      <c r="F456" s="20">
        <v>212976</v>
      </c>
      <c r="G456" s="20">
        <f>D456-E456</f>
        <v>168160</v>
      </c>
      <c r="H456" s="21">
        <f>E456-C456</f>
        <v>4482</v>
      </c>
      <c r="I456" s="44">
        <f>H456/E456</f>
        <v>2.1044130697104438E-2</v>
      </c>
      <c r="J456" s="42"/>
      <c r="M456" s="42"/>
    </row>
    <row r="457" spans="1:13">
      <c r="A457" s="7" t="s">
        <v>1365</v>
      </c>
      <c r="B457" s="7" t="s">
        <v>1366</v>
      </c>
      <c r="C457" s="1">
        <v>28214</v>
      </c>
      <c r="G457" s="7" t="s">
        <v>811</v>
      </c>
      <c r="H457" s="9">
        <v>1</v>
      </c>
      <c r="I457" s="45" t="s">
        <v>3044</v>
      </c>
      <c r="J457" s="45" t="s">
        <v>14</v>
      </c>
    </row>
    <row r="458" spans="1:13">
      <c r="A458" s="7" t="s">
        <v>1367</v>
      </c>
      <c r="B458" s="7" t="s">
        <v>1368</v>
      </c>
      <c r="C458" s="1">
        <v>87880</v>
      </c>
      <c r="G458" s="7" t="s">
        <v>811</v>
      </c>
      <c r="H458" s="9">
        <v>3</v>
      </c>
      <c r="I458" s="45" t="s">
        <v>3064</v>
      </c>
      <c r="J458" s="45" t="s">
        <v>16</v>
      </c>
      <c r="K458" t="s">
        <v>2361</v>
      </c>
      <c r="L458" t="s">
        <v>2365</v>
      </c>
    </row>
    <row r="459" spans="1:13">
      <c r="A459" s="7" t="s">
        <v>3146</v>
      </c>
      <c r="B459" s="7" t="s">
        <v>2607</v>
      </c>
      <c r="C459" s="1">
        <v>92405</v>
      </c>
      <c r="G459" s="7" t="s">
        <v>3035</v>
      </c>
      <c r="H459" s="9">
        <v>0</v>
      </c>
      <c r="I459" s="45" t="s">
        <v>3031</v>
      </c>
      <c r="J459" s="45" t="s">
        <v>2808</v>
      </c>
    </row>
    <row r="460" spans="1:13" s="19" customFormat="1">
      <c r="A460" s="35" t="s">
        <v>1369</v>
      </c>
      <c r="B460" s="35" t="s">
        <v>1370</v>
      </c>
      <c r="C460" s="20">
        <f>SUM(C461:C462)</f>
        <v>253394</v>
      </c>
      <c r="D460" s="20">
        <f>VLOOKUP($A460,小選挙区集計!$A$1:$H$400,5,FALSE)</f>
        <v>449449</v>
      </c>
      <c r="E460" s="20">
        <f>VLOOKUP($A460,小選挙区集計!$A$1:$H$400,8,FALSE)</f>
        <v>258806</v>
      </c>
      <c r="F460" s="20">
        <v>258800</v>
      </c>
      <c r="G460" s="20">
        <f>D460-E460</f>
        <v>190643</v>
      </c>
      <c r="H460" s="21">
        <f>E460-C460</f>
        <v>5412</v>
      </c>
      <c r="I460" s="44">
        <f>H460/E460</f>
        <v>2.0911416273193047E-2</v>
      </c>
      <c r="J460" s="42"/>
      <c r="M460" s="42"/>
    </row>
    <row r="461" spans="1:13">
      <c r="A461" s="7" t="s">
        <v>1371</v>
      </c>
      <c r="B461" s="7" t="s">
        <v>1374</v>
      </c>
      <c r="C461" s="1">
        <v>124524</v>
      </c>
      <c r="G461" s="7" t="s">
        <v>811</v>
      </c>
      <c r="H461" s="9">
        <v>1</v>
      </c>
      <c r="I461" s="45" t="s">
        <v>3064</v>
      </c>
      <c r="J461" s="45" t="s">
        <v>16</v>
      </c>
      <c r="K461" t="s">
        <v>2362</v>
      </c>
    </row>
    <row r="462" spans="1:13">
      <c r="A462" s="7" t="s">
        <v>1373</v>
      </c>
      <c r="B462" s="7" t="s">
        <v>1372</v>
      </c>
      <c r="C462" s="1">
        <v>128870</v>
      </c>
      <c r="G462" s="7" t="s">
        <v>811</v>
      </c>
      <c r="H462" s="9">
        <v>4</v>
      </c>
      <c r="I462" s="45" t="s">
        <v>3031</v>
      </c>
      <c r="J462" s="45" t="s">
        <v>12</v>
      </c>
      <c r="K462" t="s">
        <v>2360</v>
      </c>
    </row>
    <row r="463" spans="1:13" s="19" customFormat="1">
      <c r="A463" s="35" t="s">
        <v>1375</v>
      </c>
      <c r="B463" s="35" t="s">
        <v>1376</v>
      </c>
      <c r="C463" s="20">
        <f>SUM(C464:C465)</f>
        <v>248888</v>
      </c>
      <c r="D463" s="20">
        <f>VLOOKUP($A463,小選挙区集計!$A$1:$H$400,5,FALSE)</f>
        <v>427843</v>
      </c>
      <c r="E463" s="20">
        <f>VLOOKUP($A463,小選挙区集計!$A$1:$H$400,8,FALSE)</f>
        <v>253990</v>
      </c>
      <c r="F463" s="20">
        <v>253984</v>
      </c>
      <c r="G463" s="20">
        <f>D463-E463</f>
        <v>173853</v>
      </c>
      <c r="H463" s="21">
        <f>E463-C463</f>
        <v>5102</v>
      </c>
      <c r="I463" s="44">
        <f>H463/E463</f>
        <v>2.0087405015945508E-2</v>
      </c>
      <c r="J463" s="42"/>
      <c r="M463" s="42"/>
    </row>
    <row r="464" spans="1:13">
      <c r="A464" s="7" t="s">
        <v>1377</v>
      </c>
      <c r="B464" s="7" t="s">
        <v>1379</v>
      </c>
      <c r="C464" s="1">
        <v>117963</v>
      </c>
      <c r="G464" s="7" t="s">
        <v>811</v>
      </c>
      <c r="H464" s="9">
        <v>2</v>
      </c>
      <c r="I464" s="45" t="s">
        <v>3031</v>
      </c>
      <c r="J464" s="45" t="s">
        <v>12</v>
      </c>
      <c r="K464" t="s">
        <v>2367</v>
      </c>
      <c r="L464" t="s">
        <v>2366</v>
      </c>
    </row>
    <row r="465" spans="1:13">
      <c r="A465" s="7" t="s">
        <v>3147</v>
      </c>
      <c r="B465" s="7" t="s">
        <v>1378</v>
      </c>
      <c r="C465" s="1">
        <v>130925</v>
      </c>
      <c r="G465" s="7" t="s">
        <v>811</v>
      </c>
      <c r="H465" s="9">
        <v>6</v>
      </c>
      <c r="I465" s="45" t="s">
        <v>3064</v>
      </c>
      <c r="J465" s="45" t="s">
        <v>893</v>
      </c>
      <c r="K465" t="s">
        <v>2361</v>
      </c>
      <c r="L465" t="s">
        <v>2365</v>
      </c>
    </row>
    <row r="466" spans="1:13" s="19" customFormat="1">
      <c r="A466" s="35" t="s">
        <v>1380</v>
      </c>
      <c r="B466" s="35" t="s">
        <v>1381</v>
      </c>
      <c r="C466" s="20">
        <f>SUM(C467:C470)</f>
        <v>197744</v>
      </c>
      <c r="D466" s="20">
        <f>VLOOKUP($A466,小選挙区集計!$A$1:$H$400,5,FALSE)</f>
        <v>338241</v>
      </c>
      <c r="E466" s="20">
        <f>VLOOKUP($A466,小選挙区集計!$A$1:$H$400,8,FALSE)</f>
        <v>201148</v>
      </c>
      <c r="F466" s="20">
        <v>201147</v>
      </c>
      <c r="G466" s="20">
        <f>D466-E466</f>
        <v>137093</v>
      </c>
      <c r="H466" s="21">
        <f>E466-C466</f>
        <v>3404</v>
      </c>
      <c r="I466" s="44">
        <f>H466/E466</f>
        <v>1.6922862767713324E-2</v>
      </c>
      <c r="J466" s="42"/>
      <c r="M466" s="42"/>
    </row>
    <row r="467" spans="1:13">
      <c r="A467" s="7" t="s">
        <v>1382</v>
      </c>
      <c r="B467" s="7" t="s">
        <v>1383</v>
      </c>
      <c r="C467" s="1">
        <v>20432</v>
      </c>
      <c r="G467" s="7" t="s">
        <v>807</v>
      </c>
      <c r="H467" s="9">
        <v>0</v>
      </c>
      <c r="I467" s="45" t="s">
        <v>3037</v>
      </c>
      <c r="J467" s="45" t="s">
        <v>17</v>
      </c>
    </row>
    <row r="468" spans="1:13">
      <c r="A468" s="7" t="s">
        <v>1384</v>
      </c>
      <c r="B468" s="7" t="s">
        <v>1385</v>
      </c>
      <c r="C468" s="1">
        <v>68918</v>
      </c>
      <c r="G468" s="7" t="s">
        <v>811</v>
      </c>
      <c r="H468" s="9">
        <v>3</v>
      </c>
      <c r="I468" s="45" t="s">
        <v>3031</v>
      </c>
      <c r="J468" s="45" t="s">
        <v>12</v>
      </c>
      <c r="K468" t="s">
        <v>2360</v>
      </c>
    </row>
    <row r="469" spans="1:13">
      <c r="A469" s="7" t="s">
        <v>1386</v>
      </c>
      <c r="B469" s="7" t="s">
        <v>1387</v>
      </c>
      <c r="C469" s="1">
        <v>83847</v>
      </c>
      <c r="G469" s="7" t="s">
        <v>811</v>
      </c>
      <c r="H469" s="9">
        <v>6</v>
      </c>
      <c r="I469" s="45" t="s">
        <v>3030</v>
      </c>
      <c r="J469" s="45" t="s">
        <v>15</v>
      </c>
      <c r="K469" t="s">
        <v>2362</v>
      </c>
    </row>
    <row r="470" spans="1:13">
      <c r="A470" s="7" t="s">
        <v>3148</v>
      </c>
      <c r="B470" s="7" t="s">
        <v>2608</v>
      </c>
      <c r="C470" s="1">
        <v>24547</v>
      </c>
      <c r="G470" s="7" t="s">
        <v>3035</v>
      </c>
      <c r="H470" s="9">
        <v>0</v>
      </c>
      <c r="I470" s="45" t="s">
        <v>3044</v>
      </c>
      <c r="J470" s="45"/>
      <c r="K470" t="s">
        <v>2812</v>
      </c>
      <c r="L470" t="s">
        <v>2813</v>
      </c>
    </row>
    <row r="471" spans="1:13" s="19" customFormat="1">
      <c r="A471" s="35" t="s">
        <v>1388</v>
      </c>
      <c r="B471" s="35" t="s">
        <v>1389</v>
      </c>
      <c r="C471" s="20">
        <f>SUM(C472:C475)</f>
        <v>253278</v>
      </c>
      <c r="D471" s="20">
        <f>VLOOKUP($A471,小選挙区集計!$A$1:$H$400,5,FALSE)</f>
        <v>470746</v>
      </c>
      <c r="E471" s="20">
        <f>VLOOKUP($A471,小選挙区集計!$A$1:$H$400,8,FALSE)</f>
        <v>259095</v>
      </c>
      <c r="F471" s="20">
        <v>259083</v>
      </c>
      <c r="G471" s="20">
        <f>D471-E471</f>
        <v>211651</v>
      </c>
      <c r="H471" s="21">
        <f>E471-C471</f>
        <v>5817</v>
      </c>
      <c r="I471" s="44">
        <f>H471/E471</f>
        <v>2.2451224454350723E-2</v>
      </c>
      <c r="J471" s="42"/>
      <c r="M471" s="42"/>
    </row>
    <row r="472" spans="1:13">
      <c r="A472" s="7" t="s">
        <v>3149</v>
      </c>
      <c r="B472" s="7" t="s">
        <v>2610</v>
      </c>
      <c r="C472" s="1">
        <v>30013</v>
      </c>
      <c r="G472" s="7" t="s">
        <v>3035</v>
      </c>
      <c r="H472" s="9">
        <v>0</v>
      </c>
      <c r="I472" s="45" t="s">
        <v>3043</v>
      </c>
      <c r="J472" s="45"/>
    </row>
    <row r="473" spans="1:13">
      <c r="A473" s="7" t="s">
        <v>1390</v>
      </c>
      <c r="B473" s="7" t="s">
        <v>1393</v>
      </c>
      <c r="C473" s="1">
        <v>104832</v>
      </c>
      <c r="G473" s="7" t="s">
        <v>811</v>
      </c>
      <c r="H473" s="9">
        <v>8</v>
      </c>
      <c r="I473" s="45" t="s">
        <v>3031</v>
      </c>
      <c r="J473" s="45" t="s">
        <v>12</v>
      </c>
      <c r="K473" t="s">
        <v>2360</v>
      </c>
    </row>
    <row r="474" spans="1:13">
      <c r="A474" s="7" t="s">
        <v>1392</v>
      </c>
      <c r="B474" s="7" t="s">
        <v>1391</v>
      </c>
      <c r="C474" s="1">
        <v>48839</v>
      </c>
      <c r="G474" s="7" t="s">
        <v>811</v>
      </c>
      <c r="H474" s="9">
        <v>2</v>
      </c>
      <c r="I474" s="45" t="s">
        <v>3037</v>
      </c>
      <c r="J474" s="45" t="s">
        <v>17</v>
      </c>
      <c r="K474" t="s">
        <v>2368</v>
      </c>
    </row>
    <row r="475" spans="1:13">
      <c r="A475" s="7" t="s">
        <v>3150</v>
      </c>
      <c r="B475" s="7" t="s">
        <v>2609</v>
      </c>
      <c r="C475" s="1">
        <v>69594</v>
      </c>
      <c r="G475" s="7" t="s">
        <v>3035</v>
      </c>
      <c r="H475" s="9">
        <v>0</v>
      </c>
      <c r="I475" s="45" t="s">
        <v>3044</v>
      </c>
      <c r="J475" s="45"/>
    </row>
    <row r="476" spans="1:13" s="19" customFormat="1">
      <c r="A476" s="35" t="s">
        <v>1394</v>
      </c>
      <c r="B476" s="35" t="s">
        <v>1395</v>
      </c>
      <c r="C476" s="20">
        <f>SUM(C477:C478)</f>
        <v>186477</v>
      </c>
      <c r="D476" s="20">
        <f>VLOOKUP($A476,小選挙区集計!$A$1:$H$400,5,FALSE)</f>
        <v>374938</v>
      </c>
      <c r="E476" s="20">
        <f>VLOOKUP($A476,小選挙区集計!$A$1:$H$400,8,FALSE)</f>
        <v>195764</v>
      </c>
      <c r="F476" s="20">
        <v>195763</v>
      </c>
      <c r="G476" s="20">
        <f>D476-E476</f>
        <v>179174</v>
      </c>
      <c r="H476" s="21">
        <f>E476-C476</f>
        <v>9287</v>
      </c>
      <c r="I476" s="44">
        <f>H476/E476</f>
        <v>4.7439774422263541E-2</v>
      </c>
      <c r="J476" s="42"/>
      <c r="M476" s="42"/>
    </row>
    <row r="477" spans="1:13">
      <c r="A477" s="7" t="s">
        <v>3151</v>
      </c>
      <c r="B477" s="7" t="s">
        <v>2611</v>
      </c>
      <c r="C477" s="1">
        <v>38843</v>
      </c>
      <c r="G477" s="7" t="s">
        <v>3035</v>
      </c>
      <c r="H477" s="9">
        <v>0</v>
      </c>
      <c r="I477" s="45" t="s">
        <v>3037</v>
      </c>
      <c r="J477" s="45"/>
    </row>
    <row r="478" spans="1:13">
      <c r="A478" t="s">
        <v>1396</v>
      </c>
      <c r="B478" s="7" t="s">
        <v>1397</v>
      </c>
      <c r="C478" s="1">
        <v>147634</v>
      </c>
      <c r="G478" s="7" t="s">
        <v>811</v>
      </c>
      <c r="H478" s="9">
        <v>4</v>
      </c>
      <c r="I478" s="45" t="s">
        <v>3031</v>
      </c>
      <c r="J478" s="45" t="s">
        <v>12</v>
      </c>
      <c r="K478" t="s">
        <v>2360</v>
      </c>
    </row>
    <row r="479" spans="1:13" s="19" customFormat="1">
      <c r="A479" s="35" t="s">
        <v>1398</v>
      </c>
      <c r="B479" s="35" t="s">
        <v>1399</v>
      </c>
      <c r="C479" s="20">
        <f>SUM(C480:C482)</f>
        <v>223925</v>
      </c>
      <c r="D479" s="20">
        <f>VLOOKUP($A479,小選挙区集計!$A$1:$H$400,5,FALSE)</f>
        <v>406623</v>
      </c>
      <c r="E479" s="20">
        <f>VLOOKUP($A479,小選挙区集計!$A$1:$H$400,8,FALSE)</f>
        <v>228281</v>
      </c>
      <c r="F479" s="20">
        <v>228280</v>
      </c>
      <c r="G479" s="20">
        <f>D479-E479</f>
        <v>178342</v>
      </c>
      <c r="H479" s="21">
        <f>E479-C479</f>
        <v>4356</v>
      </c>
      <c r="I479" s="44">
        <f>H479/E479</f>
        <v>1.9081745743184934E-2</v>
      </c>
      <c r="J479" s="42"/>
      <c r="M479" s="42"/>
    </row>
    <row r="480" spans="1:13">
      <c r="A480" s="7" t="s">
        <v>1400</v>
      </c>
      <c r="B480" s="7" t="s">
        <v>1402</v>
      </c>
      <c r="C480" s="1">
        <v>91159</v>
      </c>
      <c r="G480" s="7" t="s">
        <v>811</v>
      </c>
      <c r="H480" s="9">
        <v>3</v>
      </c>
      <c r="I480" s="45" t="s">
        <v>3031</v>
      </c>
      <c r="J480" s="45" t="s">
        <v>12</v>
      </c>
      <c r="K480" t="s">
        <v>2360</v>
      </c>
    </row>
    <row r="481" spans="1:13">
      <c r="A481" s="7" t="s">
        <v>1401</v>
      </c>
      <c r="B481" s="7" t="s">
        <v>1403</v>
      </c>
      <c r="C481" s="1">
        <v>95013</v>
      </c>
      <c r="G481" s="7" t="s">
        <v>811</v>
      </c>
      <c r="H481" s="9">
        <v>7</v>
      </c>
      <c r="I481" s="45" t="s">
        <v>3064</v>
      </c>
      <c r="J481" s="45" t="s">
        <v>16</v>
      </c>
      <c r="K481" t="s">
        <v>2362</v>
      </c>
    </row>
    <row r="482" spans="1:13">
      <c r="A482" s="7" t="s">
        <v>3152</v>
      </c>
      <c r="B482" s="7" t="s">
        <v>2612</v>
      </c>
      <c r="C482" s="1">
        <v>37753</v>
      </c>
      <c r="G482" s="7" t="s">
        <v>3036</v>
      </c>
      <c r="H482" s="9">
        <v>1</v>
      </c>
      <c r="I482" s="45" t="s">
        <v>3044</v>
      </c>
      <c r="J482" s="45" t="s">
        <v>2803</v>
      </c>
      <c r="K482" t="s">
        <v>2814</v>
      </c>
      <c r="L482" t="s">
        <v>2815</v>
      </c>
    </row>
    <row r="483" spans="1:13" s="19" customFormat="1">
      <c r="A483" s="35" t="s">
        <v>1404</v>
      </c>
      <c r="B483" s="35" t="s">
        <v>1405</v>
      </c>
      <c r="C483" s="20">
        <f>SUM(C484:C485)</f>
        <v>254719</v>
      </c>
      <c r="D483" s="20">
        <f>VLOOKUP($A483,小選挙区集計!$A$1:$H$400,5,FALSE)</f>
        <v>471671</v>
      </c>
      <c r="E483" s="20">
        <f>VLOOKUP($A483,小選挙区集計!$A$1:$H$400,8,FALSE)</f>
        <v>263072</v>
      </c>
      <c r="F483" s="20">
        <v>263065</v>
      </c>
      <c r="G483" s="20">
        <f>D483-E483</f>
        <v>208599</v>
      </c>
      <c r="H483" s="21">
        <f>E483-C483</f>
        <v>8353</v>
      </c>
      <c r="I483" s="44">
        <f>H483/E483</f>
        <v>3.1751763775696384E-2</v>
      </c>
      <c r="J483" s="42"/>
      <c r="M483" s="42"/>
    </row>
    <row r="484" spans="1:13">
      <c r="A484" s="7" t="s">
        <v>1406</v>
      </c>
      <c r="B484" s="7" t="s">
        <v>1409</v>
      </c>
      <c r="C484" s="1">
        <v>130124</v>
      </c>
      <c r="G484" s="7" t="s">
        <v>807</v>
      </c>
      <c r="H484" s="9">
        <v>0</v>
      </c>
      <c r="I484" s="45" t="s">
        <v>3064</v>
      </c>
      <c r="J484" s="45" t="s">
        <v>15</v>
      </c>
    </row>
    <row r="485" spans="1:13">
      <c r="A485" s="7" t="s">
        <v>1408</v>
      </c>
      <c r="B485" s="7" t="s">
        <v>1407</v>
      </c>
      <c r="C485" s="1">
        <v>124595</v>
      </c>
      <c r="G485" s="7" t="s">
        <v>811</v>
      </c>
      <c r="H485" s="9">
        <v>12</v>
      </c>
      <c r="I485" s="45" t="s">
        <v>3031</v>
      </c>
      <c r="J485" s="45" t="s">
        <v>12</v>
      </c>
      <c r="K485" s="7" t="s">
        <v>2370</v>
      </c>
    </row>
    <row r="486" spans="1:13" s="19" customFormat="1">
      <c r="A486" s="35" t="s">
        <v>1410</v>
      </c>
      <c r="B486" s="35" t="s">
        <v>1411</v>
      </c>
      <c r="C486" s="20">
        <f>SUM(C487:C488)</f>
        <v>251470</v>
      </c>
      <c r="D486" s="20">
        <f>VLOOKUP($A486,小選挙区集計!$A$1:$H$400,5,FALSE)</f>
        <v>460744</v>
      </c>
      <c r="E486" s="20">
        <f>VLOOKUP($A486,小選挙区集計!$A$1:$H$400,8,FALSE)</f>
        <v>258091</v>
      </c>
      <c r="F486" s="20">
        <v>258085</v>
      </c>
      <c r="G486" s="20">
        <f>D486-E486</f>
        <v>202653</v>
      </c>
      <c r="H486" s="21">
        <f>E486-C486</f>
        <v>6621</v>
      </c>
      <c r="I486" s="44">
        <f>H486/E486</f>
        <v>2.5653742284698033E-2</v>
      </c>
      <c r="J486" s="42"/>
      <c r="M486" s="42"/>
    </row>
    <row r="487" spans="1:13">
      <c r="A487" s="7" t="s">
        <v>3153</v>
      </c>
      <c r="B487" s="7" t="s">
        <v>2613</v>
      </c>
      <c r="C487" s="1">
        <v>116273</v>
      </c>
      <c r="G487" s="7" t="s">
        <v>3035</v>
      </c>
      <c r="H487" s="9">
        <v>0</v>
      </c>
      <c r="I487" s="45" t="s">
        <v>3064</v>
      </c>
      <c r="J487" s="45" t="s">
        <v>2813</v>
      </c>
    </row>
    <row r="488" spans="1:13">
      <c r="A488" s="7" t="s">
        <v>1412</v>
      </c>
      <c r="B488" s="7" t="s">
        <v>1413</v>
      </c>
      <c r="C488" s="1">
        <v>135197</v>
      </c>
      <c r="G488" s="7" t="s">
        <v>811</v>
      </c>
      <c r="H488" s="9">
        <v>4</v>
      </c>
      <c r="I488" s="45" t="s">
        <v>3031</v>
      </c>
      <c r="J488" s="45" t="s">
        <v>12</v>
      </c>
      <c r="K488" t="s">
        <v>2370</v>
      </c>
    </row>
    <row r="489" spans="1:13" s="19" customFormat="1">
      <c r="A489" s="35" t="s">
        <v>1414</v>
      </c>
      <c r="B489" s="35" t="s">
        <v>1415</v>
      </c>
      <c r="C489" s="20">
        <f>SUM(C490:C492)</f>
        <v>265392</v>
      </c>
      <c r="D489" s="20">
        <f>VLOOKUP($A489,小選挙区集計!$A$1:$H$400,5,FALSE)</f>
        <v>473497</v>
      </c>
      <c r="E489" s="20">
        <f>VLOOKUP($A489,小選挙区集計!$A$1:$H$400,8,FALSE)</f>
        <v>271428</v>
      </c>
      <c r="F489" s="20">
        <v>271428</v>
      </c>
      <c r="G489" s="20">
        <f>D489-E489</f>
        <v>202069</v>
      </c>
      <c r="H489" s="21">
        <f>E489-C489</f>
        <v>6036</v>
      </c>
      <c r="I489" s="44">
        <f>H489/E489</f>
        <v>2.2237941553561166E-2</v>
      </c>
      <c r="J489" s="42"/>
      <c r="M489" s="42"/>
    </row>
    <row r="490" spans="1:13">
      <c r="A490" s="7" t="s">
        <v>3154</v>
      </c>
      <c r="B490" s="7" t="s">
        <v>1418</v>
      </c>
      <c r="C490" s="1">
        <v>46312</v>
      </c>
      <c r="G490" s="7" t="s">
        <v>807</v>
      </c>
      <c r="H490" s="9">
        <v>0</v>
      </c>
      <c r="I490" s="45" t="s">
        <v>3135</v>
      </c>
      <c r="J490" s="45" t="s">
        <v>18</v>
      </c>
    </row>
    <row r="491" spans="1:13">
      <c r="A491" s="7" t="s">
        <v>1417</v>
      </c>
      <c r="B491" s="7" t="s">
        <v>1416</v>
      </c>
      <c r="C491" s="1">
        <v>210515</v>
      </c>
      <c r="G491" s="7" t="s">
        <v>811</v>
      </c>
      <c r="H491" s="9">
        <v>8</v>
      </c>
      <c r="I491" s="45" t="s">
        <v>3031</v>
      </c>
      <c r="J491" s="45" t="s">
        <v>12</v>
      </c>
      <c r="K491" s="7" t="s">
        <v>2370</v>
      </c>
    </row>
    <row r="492" spans="1:13">
      <c r="A492" s="7" t="s">
        <v>3155</v>
      </c>
      <c r="B492" s="7" t="s">
        <v>2614</v>
      </c>
      <c r="C492" s="1">
        <v>8565</v>
      </c>
      <c r="G492" s="7" t="s">
        <v>3035</v>
      </c>
      <c r="H492" s="9">
        <v>0</v>
      </c>
      <c r="I492" s="45" t="s">
        <v>2896</v>
      </c>
      <c r="J492" s="45"/>
    </row>
    <row r="493" spans="1:13" s="19" customFormat="1">
      <c r="A493" s="35" t="s">
        <v>1419</v>
      </c>
      <c r="B493" s="35" t="s">
        <v>1420</v>
      </c>
      <c r="C493" s="20">
        <f>SUM(C494:C495)</f>
        <v>251954</v>
      </c>
      <c r="D493" s="20">
        <f>VLOOKUP($A493,小選挙区集計!$A$1:$H$400,5,FALSE)</f>
        <v>466042</v>
      </c>
      <c r="E493" s="20">
        <f>VLOOKUP($A493,小選挙区集計!$A$1:$H$400,8,FALSE)</f>
        <v>257964</v>
      </c>
      <c r="F493" s="20">
        <v>257960</v>
      </c>
      <c r="G493" s="20">
        <f>D493-E493</f>
        <v>208078</v>
      </c>
      <c r="H493" s="21">
        <f>E493-C493</f>
        <v>6010</v>
      </c>
      <c r="I493" s="44">
        <f>H493/E493</f>
        <v>2.3297824502643779E-2</v>
      </c>
      <c r="J493" s="42"/>
      <c r="M493" s="42"/>
    </row>
    <row r="494" spans="1:13">
      <c r="A494" s="7" t="s">
        <v>1421</v>
      </c>
      <c r="B494" s="7" t="s">
        <v>1422</v>
      </c>
      <c r="C494" s="1">
        <v>114396</v>
      </c>
      <c r="G494" s="7" t="s">
        <v>811</v>
      </c>
      <c r="H494" s="9">
        <v>3</v>
      </c>
      <c r="I494" s="45" t="s">
        <v>3031</v>
      </c>
      <c r="J494" s="45" t="s">
        <v>12</v>
      </c>
      <c r="K494" t="s">
        <v>2370</v>
      </c>
    </row>
    <row r="495" spans="1:13">
      <c r="A495" s="7" t="s">
        <v>1423</v>
      </c>
      <c r="B495" s="7" t="s">
        <v>1424</v>
      </c>
      <c r="C495" s="1">
        <v>137558</v>
      </c>
      <c r="G495" s="7" t="s">
        <v>811</v>
      </c>
      <c r="H495" s="9">
        <v>4</v>
      </c>
      <c r="I495" s="45" t="s">
        <v>3030</v>
      </c>
      <c r="J495" s="45" t="s">
        <v>15</v>
      </c>
      <c r="K495" t="s">
        <v>2372</v>
      </c>
    </row>
    <row r="496" spans="1:13" s="19" customFormat="1">
      <c r="A496" s="35" t="s">
        <v>1425</v>
      </c>
      <c r="B496" s="35" t="s">
        <v>1426</v>
      </c>
      <c r="C496" s="20">
        <f>SUM(C497:C499)</f>
        <v>237323</v>
      </c>
      <c r="D496" s="20">
        <f>VLOOKUP($A496,小選挙区集計!$A$1:$H$400,5,FALSE)</f>
        <v>424659</v>
      </c>
      <c r="E496" s="20">
        <f>VLOOKUP($A496,小選挙区集計!$A$1:$H$400,8,FALSE)</f>
        <v>241966</v>
      </c>
      <c r="F496" s="20">
        <v>241962</v>
      </c>
      <c r="G496" s="20">
        <f>D496-E496</f>
        <v>182693</v>
      </c>
      <c r="H496" s="21">
        <f>E496-C496</f>
        <v>4643</v>
      </c>
      <c r="I496" s="44">
        <f>H496/E496</f>
        <v>1.9188646338741806E-2</v>
      </c>
      <c r="J496" s="42"/>
      <c r="M496" s="42"/>
    </row>
    <row r="497" spans="1:13">
      <c r="A497" s="7" t="s">
        <v>1427</v>
      </c>
      <c r="B497" s="7" t="s">
        <v>1429</v>
      </c>
      <c r="C497" s="1">
        <v>131284</v>
      </c>
      <c r="G497" s="7" t="s">
        <v>811</v>
      </c>
      <c r="H497" s="9">
        <v>3</v>
      </c>
      <c r="I497" s="45" t="s">
        <v>3031</v>
      </c>
      <c r="J497" s="45" t="s">
        <v>12</v>
      </c>
      <c r="K497" t="s">
        <v>2370</v>
      </c>
    </row>
    <row r="498" spans="1:13">
      <c r="A498" s="7" t="s">
        <v>1428</v>
      </c>
      <c r="B498" s="7" t="s">
        <v>1430</v>
      </c>
      <c r="C498" s="1">
        <v>89837</v>
      </c>
      <c r="G498" s="7" t="s">
        <v>804</v>
      </c>
      <c r="H498" s="9">
        <v>2</v>
      </c>
      <c r="I498" s="45" t="s">
        <v>3030</v>
      </c>
      <c r="J498" s="45" t="s">
        <v>15</v>
      </c>
      <c r="K498" t="s">
        <v>2372</v>
      </c>
    </row>
    <row r="499" spans="1:13">
      <c r="A499" s="7" t="s">
        <v>3156</v>
      </c>
      <c r="B499" s="7" t="s">
        <v>2615</v>
      </c>
      <c r="C499" s="1">
        <v>16202</v>
      </c>
      <c r="G499" s="7" t="s">
        <v>3035</v>
      </c>
      <c r="H499" s="9">
        <v>0</v>
      </c>
      <c r="I499" s="45" t="s">
        <v>3037</v>
      </c>
      <c r="J499" s="45"/>
    </row>
    <row r="500" spans="1:13" s="19" customFormat="1">
      <c r="A500" s="35" t="s">
        <v>1431</v>
      </c>
      <c r="B500" s="35" t="s">
        <v>1432</v>
      </c>
      <c r="C500" s="20">
        <f>SUM(C501:C503)</f>
        <v>252317</v>
      </c>
      <c r="D500" s="20">
        <f>VLOOKUP($A500,小選挙区集計!$A$1:$H$400,5,FALSE)</f>
        <v>451301</v>
      </c>
      <c r="E500" s="20">
        <f>VLOOKUP($A500,小選挙区集計!$A$1:$H$400,8,FALSE)</f>
        <v>258351</v>
      </c>
      <c r="F500" s="20">
        <v>258338</v>
      </c>
      <c r="G500" s="20">
        <f>D500-E500</f>
        <v>192950</v>
      </c>
      <c r="H500" s="21">
        <f>E500-C500</f>
        <v>6034</v>
      </c>
      <c r="I500" s="44">
        <f>H500/E500</f>
        <v>2.3355822117971287E-2</v>
      </c>
      <c r="J500" s="42"/>
      <c r="M500" s="42"/>
    </row>
    <row r="501" spans="1:13">
      <c r="A501" s="7" t="s">
        <v>1433</v>
      </c>
      <c r="B501" s="7" t="s">
        <v>1435</v>
      </c>
      <c r="C501" s="1">
        <v>90390</v>
      </c>
      <c r="G501" s="7" t="s">
        <v>804</v>
      </c>
      <c r="H501" s="9">
        <v>1</v>
      </c>
      <c r="I501" s="45" t="s">
        <v>3030</v>
      </c>
      <c r="J501" s="45" t="s">
        <v>15</v>
      </c>
      <c r="K501" t="s">
        <v>2373</v>
      </c>
      <c r="L501" t="s">
        <v>2374</v>
      </c>
    </row>
    <row r="502" spans="1:13">
      <c r="A502" s="7" t="s">
        <v>3157</v>
      </c>
      <c r="B502" s="7" t="s">
        <v>2616</v>
      </c>
      <c r="C502" s="1">
        <v>41562</v>
      </c>
      <c r="G502" s="7" t="s">
        <v>3035</v>
      </c>
      <c r="H502" s="9">
        <v>0</v>
      </c>
      <c r="I502" s="45" t="s">
        <v>3044</v>
      </c>
      <c r="J502" s="45"/>
      <c r="K502" t="s">
        <v>2816</v>
      </c>
      <c r="L502" t="s">
        <v>2817</v>
      </c>
    </row>
    <row r="503" spans="1:13">
      <c r="A503" s="7" t="s">
        <v>1436</v>
      </c>
      <c r="B503" s="7" t="s">
        <v>1434</v>
      </c>
      <c r="C503" s="1">
        <v>120365</v>
      </c>
      <c r="G503" s="7" t="s">
        <v>811</v>
      </c>
      <c r="H503" s="9">
        <v>5</v>
      </c>
      <c r="I503" s="45" t="s">
        <v>3031</v>
      </c>
      <c r="J503" s="45" t="s">
        <v>12</v>
      </c>
      <c r="K503" t="s">
        <v>2370</v>
      </c>
    </row>
    <row r="504" spans="1:13" s="19" customFormat="1">
      <c r="A504" s="35" t="s">
        <v>1437</v>
      </c>
      <c r="B504" s="35" t="s">
        <v>77</v>
      </c>
      <c r="C504" s="20">
        <f>C505+C509+C513+C516+C519+C523</f>
        <v>1163974</v>
      </c>
      <c r="D504" s="20">
        <f>D505+D509+D513+D516+D519+D523</f>
        <v>1876073</v>
      </c>
      <c r="E504" s="20">
        <f>E505+E509+E513+E516+E519+E523</f>
        <v>1184836</v>
      </c>
      <c r="F504" s="20">
        <f>F505+F509+F513+F516+F519+F523</f>
        <v>1184821</v>
      </c>
      <c r="G504" s="20">
        <f>D504-E504</f>
        <v>691237</v>
      </c>
      <c r="H504" s="21">
        <f>E504-C504</f>
        <v>20862</v>
      </c>
      <c r="I504" s="44">
        <f>H504/E504</f>
        <v>1.7607500109719825E-2</v>
      </c>
      <c r="J504" s="42"/>
      <c r="M504" s="42"/>
    </row>
    <row r="505" spans="1:13" s="19" customFormat="1">
      <c r="A505" s="19" t="s">
        <v>1438</v>
      </c>
      <c r="B505" s="19" t="s">
        <v>1439</v>
      </c>
      <c r="C505" s="20">
        <f>SUM(C506:C508)</f>
        <v>242289</v>
      </c>
      <c r="D505" s="20">
        <f>VLOOKUP($A505,小選挙区集計!$A$1:$H$400,5,FALSE)</f>
        <v>434016</v>
      </c>
      <c r="E505" s="20">
        <f>VLOOKUP($A505,小選挙区集計!$A$1:$H$400,8,FALSE)</f>
        <v>248483</v>
      </c>
      <c r="F505" s="20">
        <v>248479</v>
      </c>
      <c r="G505" s="20">
        <f>D505-E505</f>
        <v>185533</v>
      </c>
      <c r="H505" s="21">
        <f>E505-C505</f>
        <v>6194</v>
      </c>
      <c r="I505" s="44">
        <f>H505/E505</f>
        <v>2.4927258605216454E-2</v>
      </c>
      <c r="J505" s="42"/>
      <c r="M505" s="42"/>
    </row>
    <row r="506" spans="1:13">
      <c r="A506" s="7" t="s">
        <v>3160</v>
      </c>
      <c r="B506" s="7" t="s">
        <v>1441</v>
      </c>
      <c r="C506" s="78">
        <v>18333</v>
      </c>
      <c r="G506" s="7" t="s">
        <v>804</v>
      </c>
      <c r="H506" s="9">
        <v>3</v>
      </c>
      <c r="I506" s="45" t="s">
        <v>3170</v>
      </c>
      <c r="J506" s="45" t="s">
        <v>12</v>
      </c>
      <c r="K506" t="s">
        <v>2333</v>
      </c>
    </row>
    <row r="507" spans="1:13">
      <c r="A507" s="7" t="s">
        <v>3161</v>
      </c>
      <c r="B507" s="7" t="s">
        <v>2592</v>
      </c>
      <c r="C507" s="78">
        <v>96591</v>
      </c>
      <c r="G507" s="7" t="s">
        <v>3169</v>
      </c>
      <c r="H507" s="9">
        <v>0</v>
      </c>
      <c r="I507" s="45" t="s">
        <v>3171</v>
      </c>
      <c r="J507" s="45" t="s">
        <v>2818</v>
      </c>
    </row>
    <row r="508" spans="1:13">
      <c r="A508" s="7" t="s">
        <v>3162</v>
      </c>
      <c r="B508" s="7" t="s">
        <v>1440</v>
      </c>
      <c r="C508" s="78">
        <v>127365</v>
      </c>
      <c r="G508" s="7" t="s">
        <v>811</v>
      </c>
      <c r="H508" s="9">
        <v>5</v>
      </c>
      <c r="I508" s="45" t="s">
        <v>2905</v>
      </c>
      <c r="J508" s="45" t="s">
        <v>16</v>
      </c>
      <c r="K508" t="s">
        <v>2334</v>
      </c>
    </row>
    <row r="509" spans="1:13" s="19" customFormat="1">
      <c r="A509" s="19" t="s">
        <v>1442</v>
      </c>
      <c r="B509" s="19" t="s">
        <v>1443</v>
      </c>
      <c r="C509" s="20">
        <f>SUM(C510:C512)</f>
        <v>175982</v>
      </c>
      <c r="D509" s="20">
        <f>VLOOKUP($A509,小選挙区集計!$A$1:$H$400,5,FALSE)</f>
        <v>288107</v>
      </c>
      <c r="E509" s="20">
        <f>VLOOKUP($A509,小選挙区集計!$A$1:$H$400,8,FALSE)</f>
        <v>180536</v>
      </c>
      <c r="F509" s="20">
        <v>180535</v>
      </c>
      <c r="G509" s="20">
        <f>D509-E509</f>
        <v>107571</v>
      </c>
      <c r="H509" s="21">
        <f>E509-C509</f>
        <v>4554</v>
      </c>
      <c r="I509" s="44">
        <f>H509/E509</f>
        <v>2.5224885895333896E-2</v>
      </c>
      <c r="J509" s="42"/>
      <c r="M509" s="42"/>
    </row>
    <row r="510" spans="1:13">
      <c r="A510" s="7" t="s">
        <v>3163</v>
      </c>
      <c r="B510" s="7" t="s">
        <v>2594</v>
      </c>
      <c r="C510" s="78">
        <v>37157</v>
      </c>
      <c r="G510" s="7" t="s">
        <v>3169</v>
      </c>
      <c r="H510" s="9">
        <v>0</v>
      </c>
      <c r="I510" s="41" t="s">
        <v>2894</v>
      </c>
      <c r="J510" s="41" t="s">
        <v>2819</v>
      </c>
    </row>
    <row r="511" spans="1:13">
      <c r="A511" s="7" t="s">
        <v>1445</v>
      </c>
      <c r="B511" s="7" t="s">
        <v>1444</v>
      </c>
      <c r="C511" s="78">
        <v>105426</v>
      </c>
      <c r="G511" t="s">
        <v>811</v>
      </c>
      <c r="H511" s="3">
        <v>3</v>
      </c>
      <c r="I511" s="41" t="s">
        <v>3171</v>
      </c>
      <c r="J511" s="41" t="s">
        <v>12</v>
      </c>
      <c r="K511" t="s">
        <v>2333</v>
      </c>
    </row>
    <row r="512" spans="1:13">
      <c r="A512" s="7" t="s">
        <v>3164</v>
      </c>
      <c r="B512" s="7" t="s">
        <v>2593</v>
      </c>
      <c r="C512" s="78">
        <v>33399</v>
      </c>
      <c r="G512" t="s">
        <v>3169</v>
      </c>
      <c r="H512" s="3">
        <v>0</v>
      </c>
      <c r="I512" s="41" t="s">
        <v>3172</v>
      </c>
    </row>
    <row r="513" spans="1:13" s="19" customFormat="1">
      <c r="A513" s="19" t="s">
        <v>1446</v>
      </c>
      <c r="B513" s="19" t="s">
        <v>1447</v>
      </c>
      <c r="C513" s="20">
        <f>SUM(C514:C515)</f>
        <v>191308</v>
      </c>
      <c r="D513" s="20">
        <f>VLOOKUP($A513,小選挙区集計!$A$1:$H$400,5,FALSE)</f>
        <v>298289</v>
      </c>
      <c r="E513" s="20">
        <f>VLOOKUP($A513,小選挙区集計!$A$1:$H$400,8,FALSE)</f>
        <v>194013</v>
      </c>
      <c r="F513" s="20">
        <v>194012</v>
      </c>
      <c r="G513" s="20">
        <f>D513-E513</f>
        <v>104276</v>
      </c>
      <c r="H513" s="21">
        <f>E513-C513</f>
        <v>2705</v>
      </c>
      <c r="I513" s="44">
        <f>H513/E513</f>
        <v>1.3942364686902424E-2</v>
      </c>
      <c r="J513" s="42"/>
      <c r="M513" s="42"/>
    </row>
    <row r="514" spans="1:13">
      <c r="A514" s="7" t="s">
        <v>1448</v>
      </c>
      <c r="B514" s="7" t="s">
        <v>1451</v>
      </c>
      <c r="C514" s="78">
        <v>88744</v>
      </c>
      <c r="G514" s="7" t="s">
        <v>811</v>
      </c>
      <c r="H514" s="9">
        <v>3</v>
      </c>
      <c r="I514" s="45" t="s">
        <v>2905</v>
      </c>
      <c r="J514" s="41" t="s">
        <v>827</v>
      </c>
      <c r="K514" t="s">
        <v>2334</v>
      </c>
    </row>
    <row r="515" spans="1:13">
      <c r="A515" s="7" t="s">
        <v>1449</v>
      </c>
      <c r="B515" s="7" t="s">
        <v>1450</v>
      </c>
      <c r="C515" s="78">
        <v>102564</v>
      </c>
      <c r="G515" s="7" t="s">
        <v>811</v>
      </c>
      <c r="H515" s="9">
        <v>3</v>
      </c>
      <c r="I515" s="45" t="s">
        <v>3171</v>
      </c>
      <c r="J515" s="45" t="s">
        <v>12</v>
      </c>
      <c r="K515" t="s">
        <v>2333</v>
      </c>
    </row>
    <row r="516" spans="1:13" s="19" customFormat="1">
      <c r="A516" s="19" t="s">
        <v>1452</v>
      </c>
      <c r="B516" s="19" t="s">
        <v>1453</v>
      </c>
      <c r="C516" s="20">
        <f>SUM(C517:C518)</f>
        <v>194750</v>
      </c>
      <c r="D516" s="20">
        <f>VLOOKUP($A516,小選挙区集計!$A$1:$H$400,5,FALSE)</f>
        <v>307471</v>
      </c>
      <c r="E516" s="20">
        <f>VLOOKUP($A516,小選挙区集計!$A$1:$H$400,8,FALSE)</f>
        <v>197296</v>
      </c>
      <c r="F516" s="20">
        <v>197295</v>
      </c>
      <c r="G516" s="20">
        <f>D516-E516</f>
        <v>110175</v>
      </c>
      <c r="H516" s="21">
        <f>E516-C516</f>
        <v>2546</v>
      </c>
      <c r="I516" s="44">
        <f>H516/E516</f>
        <v>1.2904468412942989E-2</v>
      </c>
      <c r="J516" s="42"/>
      <c r="M516" s="42"/>
    </row>
    <row r="517" spans="1:13">
      <c r="A517" s="7" t="s">
        <v>1454</v>
      </c>
      <c r="B517" s="7" t="s">
        <v>1455</v>
      </c>
      <c r="C517" s="78">
        <v>97494</v>
      </c>
      <c r="G517" s="7" t="s">
        <v>811</v>
      </c>
      <c r="H517" s="9">
        <v>6</v>
      </c>
      <c r="I517" s="45" t="s">
        <v>16</v>
      </c>
      <c r="J517" s="41" t="s">
        <v>827</v>
      </c>
      <c r="K517" t="s">
        <v>2334</v>
      </c>
    </row>
    <row r="518" spans="1:13">
      <c r="A518" s="7" t="s">
        <v>3165</v>
      </c>
      <c r="B518" s="7" t="s">
        <v>2595</v>
      </c>
      <c r="C518" s="78">
        <v>97256</v>
      </c>
      <c r="G518" s="7" t="s">
        <v>3169</v>
      </c>
      <c r="H518" s="9">
        <v>0</v>
      </c>
      <c r="I518" s="45" t="s">
        <v>3171</v>
      </c>
      <c r="J518" s="45" t="s">
        <v>2820</v>
      </c>
    </row>
    <row r="519" spans="1:13" s="19" customFormat="1">
      <c r="A519" s="19" t="s">
        <v>1456</v>
      </c>
      <c r="B519" s="19" t="s">
        <v>1457</v>
      </c>
      <c r="C519" s="20">
        <f>SUM(C520:C522)</f>
        <v>176706</v>
      </c>
      <c r="D519" s="20">
        <f>VLOOKUP($A519,小選挙区集計!$A$1:$H$400,5,FALSE)</f>
        <v>275224</v>
      </c>
      <c r="E519" s="20">
        <f>VLOOKUP($A519,小選挙区集計!$A$1:$H$400,8,FALSE)</f>
        <v>179452</v>
      </c>
      <c r="F519" s="20">
        <v>179448</v>
      </c>
      <c r="G519" s="20">
        <f>D519-E519</f>
        <v>95772</v>
      </c>
      <c r="H519" s="21">
        <f>E519-C519</f>
        <v>2746</v>
      </c>
      <c r="I519" s="44">
        <f>H519/E519</f>
        <v>1.5302142076989947E-2</v>
      </c>
      <c r="J519" s="42"/>
      <c r="M519" s="42"/>
    </row>
    <row r="520" spans="1:13">
      <c r="A520" s="7" t="s">
        <v>3166</v>
      </c>
      <c r="B520" s="7" t="s">
        <v>2597</v>
      </c>
      <c r="C520" s="78">
        <v>79447</v>
      </c>
      <c r="G520" s="7" t="s">
        <v>3169</v>
      </c>
      <c r="H520" s="9">
        <v>0</v>
      </c>
      <c r="I520" s="45" t="s">
        <v>3158</v>
      </c>
      <c r="J520" s="41" t="s">
        <v>2822</v>
      </c>
      <c r="L520" t="s">
        <v>2821</v>
      </c>
    </row>
    <row r="521" spans="1:13">
      <c r="A521" s="7" t="s">
        <v>3167</v>
      </c>
      <c r="B521" s="7" t="s">
        <v>2596</v>
      </c>
      <c r="C521" s="78">
        <v>36422</v>
      </c>
      <c r="G521" s="7" t="s">
        <v>3169</v>
      </c>
      <c r="H521" s="9">
        <v>0</v>
      </c>
      <c r="I521" s="45" t="s">
        <v>3158</v>
      </c>
      <c r="K521" t="s">
        <v>2305</v>
      </c>
    </row>
    <row r="522" spans="1:13">
      <c r="A522" s="7" t="s">
        <v>1459</v>
      </c>
      <c r="B522" s="7" t="s">
        <v>1458</v>
      </c>
      <c r="C522" s="78">
        <v>60837</v>
      </c>
      <c r="G522" s="7" t="s">
        <v>811</v>
      </c>
      <c r="H522" s="9">
        <v>1</v>
      </c>
      <c r="I522" s="45" t="s">
        <v>3171</v>
      </c>
      <c r="J522" s="45" t="s">
        <v>12</v>
      </c>
      <c r="K522" s="7" t="s">
        <v>2339</v>
      </c>
    </row>
    <row r="523" spans="1:13" s="19" customFormat="1">
      <c r="A523" s="19" t="s">
        <v>1460</v>
      </c>
      <c r="B523" s="19" t="s">
        <v>1461</v>
      </c>
      <c r="C523" s="20">
        <f>SUM(C524:C526)</f>
        <v>182939</v>
      </c>
      <c r="D523" s="20">
        <f>VLOOKUP($A523,小選挙区集計!$A$1:$H$400,5,FALSE)</f>
        <v>272966</v>
      </c>
      <c r="E523" s="20">
        <f>VLOOKUP($A523,小選挙区集計!$A$1:$H$400,8,FALSE)</f>
        <v>185056</v>
      </c>
      <c r="F523" s="20">
        <v>185052</v>
      </c>
      <c r="G523" s="20">
        <f>D523-E523</f>
        <v>87910</v>
      </c>
      <c r="H523" s="21">
        <f>E523-C523</f>
        <v>2117</v>
      </c>
      <c r="I523" s="44">
        <f>H523/E523</f>
        <v>1.1439780390800623E-2</v>
      </c>
      <c r="J523" s="42"/>
      <c r="M523" s="42"/>
    </row>
    <row r="524" spans="1:13">
      <c r="A524" s="7" t="s">
        <v>1462</v>
      </c>
      <c r="B524" s="7" t="s">
        <v>1465</v>
      </c>
      <c r="C524" s="78">
        <v>90679</v>
      </c>
      <c r="G524" s="7" t="s">
        <v>807</v>
      </c>
      <c r="H524" s="3">
        <v>0</v>
      </c>
      <c r="I524" s="41" t="s">
        <v>2905</v>
      </c>
      <c r="J524" s="41" t="s">
        <v>827</v>
      </c>
      <c r="K524" t="s">
        <v>2334</v>
      </c>
    </row>
    <row r="525" spans="1:13">
      <c r="A525" s="7" t="s">
        <v>1464</v>
      </c>
      <c r="B525" s="7" t="s">
        <v>1463</v>
      </c>
      <c r="C525" s="78">
        <v>90549</v>
      </c>
      <c r="G525" s="7" t="s">
        <v>811</v>
      </c>
      <c r="H525" s="3">
        <v>4</v>
      </c>
      <c r="I525" s="41" t="s">
        <v>3171</v>
      </c>
      <c r="J525" s="41" t="s">
        <v>12</v>
      </c>
      <c r="K525" t="s">
        <v>2333</v>
      </c>
    </row>
    <row r="526" spans="1:13">
      <c r="A526" s="7" t="s">
        <v>3168</v>
      </c>
      <c r="B526" s="7" t="s">
        <v>3159</v>
      </c>
      <c r="C526" s="78">
        <v>1711</v>
      </c>
      <c r="G526" s="7" t="s">
        <v>3169</v>
      </c>
      <c r="H526" s="3">
        <v>0</v>
      </c>
      <c r="I526" s="41" t="s">
        <v>3158</v>
      </c>
    </row>
    <row r="527" spans="1:13" s="19" customFormat="1">
      <c r="A527" s="19" t="s">
        <v>1466</v>
      </c>
      <c r="B527" s="19" t="s">
        <v>80</v>
      </c>
      <c r="C527" s="13">
        <f>C528+C533+C536</f>
        <v>475095</v>
      </c>
      <c r="D527" s="20">
        <f>D528+D533+D536</f>
        <v>880016</v>
      </c>
      <c r="E527" s="20">
        <f>E528+E533+E536</f>
        <v>489997</v>
      </c>
      <c r="F527" s="20">
        <f>F528+F533+F536</f>
        <v>489990</v>
      </c>
      <c r="G527" s="20">
        <f>D527-E527</f>
        <v>390019</v>
      </c>
      <c r="H527" s="21">
        <f>E527-C527</f>
        <v>14902</v>
      </c>
      <c r="I527" s="44">
        <f>H527/E527</f>
        <v>3.0412431096516916E-2</v>
      </c>
      <c r="J527" s="42"/>
      <c r="M527" s="42"/>
    </row>
    <row r="528" spans="1:13" s="19" customFormat="1">
      <c r="A528" s="19" t="s">
        <v>1467</v>
      </c>
      <c r="B528" s="19" t="s">
        <v>1468</v>
      </c>
      <c r="C528" s="13">
        <f>SUM(C529:C532)</f>
        <v>138470</v>
      </c>
      <c r="D528" s="20">
        <f>VLOOKUP($A528,小選挙区集計!$A$1:$H$400,5,FALSE)</f>
        <v>267782</v>
      </c>
      <c r="E528" s="20">
        <f>VLOOKUP($A528,小選挙区集計!$A$1:$H$400,8,FALSE)</f>
        <v>140400</v>
      </c>
      <c r="F528" s="20">
        <v>140399</v>
      </c>
      <c r="G528" s="20">
        <f>D528-E528</f>
        <v>127382</v>
      </c>
      <c r="H528" s="21">
        <f>E528-C528</f>
        <v>1930</v>
      </c>
      <c r="I528" s="44">
        <f>H528/E528</f>
        <v>1.3746438746438746E-2</v>
      </c>
      <c r="J528" s="42"/>
      <c r="M528" s="42"/>
    </row>
    <row r="529" spans="1:13">
      <c r="A529" s="7" t="s">
        <v>1469</v>
      </c>
      <c r="B529" s="7" t="s">
        <v>1473</v>
      </c>
      <c r="C529" s="38">
        <v>6800</v>
      </c>
      <c r="G529" t="s">
        <v>807</v>
      </c>
      <c r="H529" s="3">
        <v>0</v>
      </c>
      <c r="I529" s="41" t="s">
        <v>3172</v>
      </c>
      <c r="J529" s="41" t="s">
        <v>17</v>
      </c>
    </row>
    <row r="530" spans="1:13">
      <c r="A530" s="7" t="s">
        <v>3173</v>
      </c>
      <c r="B530" s="7" t="s">
        <v>2583</v>
      </c>
      <c r="C530" s="38">
        <v>14563</v>
      </c>
      <c r="G530" t="s">
        <v>3169</v>
      </c>
      <c r="H530" s="3">
        <v>0</v>
      </c>
      <c r="I530" s="41" t="s">
        <v>2905</v>
      </c>
      <c r="L530" t="s">
        <v>2823</v>
      </c>
    </row>
    <row r="531" spans="1:13">
      <c r="A531" s="7" t="s">
        <v>1472</v>
      </c>
      <c r="B531" s="7" t="s">
        <v>1470</v>
      </c>
      <c r="C531" s="38">
        <v>71696</v>
      </c>
      <c r="G531" t="s">
        <v>811</v>
      </c>
      <c r="H531" s="3">
        <v>3</v>
      </c>
      <c r="I531" s="41" t="s">
        <v>3171</v>
      </c>
      <c r="J531" s="41" t="s">
        <v>12</v>
      </c>
      <c r="K531" t="s">
        <v>2333</v>
      </c>
    </row>
    <row r="532" spans="1:13">
      <c r="A532" s="7" t="s">
        <v>3174</v>
      </c>
      <c r="B532" s="7" t="s">
        <v>1471</v>
      </c>
      <c r="C532" s="38">
        <v>45411</v>
      </c>
      <c r="G532" t="s">
        <v>804</v>
      </c>
      <c r="H532" s="3">
        <v>1</v>
      </c>
      <c r="I532" s="41" t="s">
        <v>3170</v>
      </c>
      <c r="J532" s="41" t="s">
        <v>14</v>
      </c>
      <c r="K532" t="s">
        <v>2335</v>
      </c>
    </row>
    <row r="533" spans="1:13" s="19" customFormat="1">
      <c r="A533" s="19" t="s">
        <v>1474</v>
      </c>
      <c r="B533" s="19" t="s">
        <v>1475</v>
      </c>
      <c r="C533" s="13">
        <f>SUM(C534:C535)</f>
        <v>130593</v>
      </c>
      <c r="D533" s="20">
        <f>VLOOKUP($A533,小選挙区集計!$A$1:$H$400,5,FALSE)</f>
        <v>247492</v>
      </c>
      <c r="E533" s="20">
        <f>VLOOKUP($A533,小選挙区集計!$A$1:$H$400,8,FALSE)</f>
        <v>134197</v>
      </c>
      <c r="F533" s="20">
        <v>134192</v>
      </c>
      <c r="G533" s="20">
        <f>D533-E533</f>
        <v>113295</v>
      </c>
      <c r="H533" s="21">
        <f>E533-C533</f>
        <v>3604</v>
      </c>
      <c r="I533" s="44">
        <f>H533/E533</f>
        <v>2.6856040000894209E-2</v>
      </c>
      <c r="J533" s="42"/>
      <c r="M533" s="42"/>
    </row>
    <row r="534" spans="1:13">
      <c r="A534" s="7" t="s">
        <v>3175</v>
      </c>
      <c r="B534" s="7" t="s">
        <v>2584</v>
      </c>
      <c r="C534" s="38">
        <v>89341</v>
      </c>
      <c r="G534" s="7" t="s">
        <v>3169</v>
      </c>
      <c r="H534" s="9">
        <v>0</v>
      </c>
      <c r="I534" s="45" t="s">
        <v>3171</v>
      </c>
      <c r="J534" s="45" t="s">
        <v>2824</v>
      </c>
    </row>
    <row r="535" spans="1:13">
      <c r="A535" s="7" t="s">
        <v>3176</v>
      </c>
      <c r="B535" s="7" t="s">
        <v>2585</v>
      </c>
      <c r="C535" s="38">
        <v>41252</v>
      </c>
      <c r="G535" s="7" t="s">
        <v>3169</v>
      </c>
      <c r="H535" s="9">
        <v>0</v>
      </c>
      <c r="I535" s="45" t="s">
        <v>2905</v>
      </c>
      <c r="J535" s="45"/>
    </row>
    <row r="536" spans="1:13" s="19" customFormat="1">
      <c r="A536" s="19" t="s">
        <v>1476</v>
      </c>
      <c r="B536" s="19" t="s">
        <v>1477</v>
      </c>
      <c r="C536" s="13">
        <f>SUM(C537:C538)</f>
        <v>206032</v>
      </c>
      <c r="D536" s="20">
        <f>VLOOKUP($A536,小選挙区集計!$A$1:$H$400,5,FALSE)</f>
        <v>364742</v>
      </c>
      <c r="E536" s="20">
        <f>VLOOKUP($A536,小選挙区集計!$A$1:$H$400,8,FALSE)</f>
        <v>215400</v>
      </c>
      <c r="F536" s="20">
        <v>215399</v>
      </c>
      <c r="G536" s="20">
        <f>D536-E536</f>
        <v>149342</v>
      </c>
      <c r="H536" s="21">
        <f>E536-C536</f>
        <v>9368</v>
      </c>
      <c r="I536" s="44">
        <f>H536/E536</f>
        <v>4.3491179201485611E-2</v>
      </c>
      <c r="J536" s="42"/>
      <c r="M536" s="42"/>
    </row>
    <row r="537" spans="1:13">
      <c r="A537" s="7" t="s">
        <v>1478</v>
      </c>
      <c r="B537" s="7" t="s">
        <v>1479</v>
      </c>
      <c r="C537" s="38">
        <v>161818</v>
      </c>
      <c r="G537" s="7" t="s">
        <v>811</v>
      </c>
      <c r="H537" s="9">
        <v>4</v>
      </c>
      <c r="I537" s="45" t="s">
        <v>3171</v>
      </c>
      <c r="J537" s="45" t="s">
        <v>12</v>
      </c>
      <c r="K537" t="s">
        <v>2333</v>
      </c>
    </row>
    <row r="538" spans="1:13">
      <c r="A538" s="7" t="s">
        <v>1480</v>
      </c>
      <c r="B538" s="7" t="s">
        <v>1481</v>
      </c>
      <c r="C538" s="38">
        <v>44214</v>
      </c>
      <c r="G538" s="7" t="s">
        <v>807</v>
      </c>
      <c r="H538" s="9">
        <v>0</v>
      </c>
      <c r="I538" s="45" t="s">
        <v>3172</v>
      </c>
      <c r="J538" s="45" t="s">
        <v>17</v>
      </c>
      <c r="K538" t="s">
        <v>2337</v>
      </c>
    </row>
    <row r="539" spans="1:13" s="19" customFormat="1">
      <c r="A539" s="19" t="s">
        <v>1482</v>
      </c>
      <c r="B539" s="19" t="s">
        <v>83</v>
      </c>
      <c r="C539" s="19">
        <f>C540+C545+C549</f>
        <v>525145</v>
      </c>
      <c r="D539" s="20">
        <f>D540+D545+D549</f>
        <v>945013</v>
      </c>
      <c r="E539" s="20">
        <f>E540+E545+E549</f>
        <v>539931</v>
      </c>
      <c r="F539" s="20">
        <f>F540+F545+F549</f>
        <v>539933</v>
      </c>
      <c r="G539" s="20">
        <f>D539-E539</f>
        <v>405082</v>
      </c>
      <c r="H539" s="21">
        <f>E539-C539</f>
        <v>14786</v>
      </c>
      <c r="I539" s="44">
        <f>H539/E539</f>
        <v>2.7384980673456422E-2</v>
      </c>
      <c r="J539" s="42"/>
      <c r="M539" s="42"/>
    </row>
    <row r="540" spans="1:13" s="19" customFormat="1">
      <c r="A540" s="19" t="s">
        <v>1483</v>
      </c>
      <c r="B540" s="19" t="s">
        <v>1484</v>
      </c>
      <c r="C540" s="13">
        <f>SUM(C541:C544)</f>
        <v>191405</v>
      </c>
      <c r="D540" s="20">
        <f>VLOOKUP($A540,小選挙区集計!$A$1:$H$400,5,FALSE)</f>
        <v>376122</v>
      </c>
      <c r="E540" s="20">
        <f>VLOOKUP($A540,小選挙区集計!$A$1:$H$400,8,FALSE)</f>
        <v>196336</v>
      </c>
      <c r="F540" s="20">
        <v>196336</v>
      </c>
      <c r="G540" s="20">
        <f>D540-E540</f>
        <v>179786</v>
      </c>
      <c r="H540" s="21">
        <f>E540-C540</f>
        <v>4931</v>
      </c>
      <c r="I540" s="44">
        <f>H540/E540</f>
        <v>2.5115108793089397E-2</v>
      </c>
      <c r="J540" s="42"/>
      <c r="M540" s="42"/>
    </row>
    <row r="541" spans="1:13">
      <c r="A541" s="7" t="s">
        <v>3177</v>
      </c>
      <c r="B541" s="7" t="s">
        <v>2589</v>
      </c>
      <c r="C541" s="38">
        <v>45663</v>
      </c>
      <c r="G541" s="7" t="s">
        <v>3169</v>
      </c>
      <c r="H541" s="9">
        <v>0</v>
      </c>
      <c r="I541" s="45" t="s">
        <v>3170</v>
      </c>
      <c r="J541" s="45" t="s">
        <v>2825</v>
      </c>
    </row>
    <row r="542" spans="1:13">
      <c r="A542" s="7" t="s">
        <v>3178</v>
      </c>
      <c r="B542" s="7" t="s">
        <v>2587</v>
      </c>
      <c r="C542" s="38">
        <v>48491</v>
      </c>
      <c r="G542" s="7" t="s">
        <v>3169</v>
      </c>
      <c r="H542" s="9">
        <v>0</v>
      </c>
      <c r="I542" s="45" t="s">
        <v>16</v>
      </c>
      <c r="J542" s="45"/>
    </row>
    <row r="543" spans="1:13">
      <c r="A543" s="7" t="s">
        <v>3179</v>
      </c>
      <c r="B543" s="7" t="s">
        <v>2586</v>
      </c>
      <c r="C543" s="38">
        <v>88321</v>
      </c>
      <c r="G543" s="7" t="s">
        <v>3169</v>
      </c>
      <c r="H543" s="9">
        <v>0</v>
      </c>
      <c r="I543" s="45" t="s">
        <v>3171</v>
      </c>
      <c r="J543" s="45"/>
    </row>
    <row r="544" spans="1:13">
      <c r="A544" s="7" t="s">
        <v>3180</v>
      </c>
      <c r="B544" s="7" t="s">
        <v>2588</v>
      </c>
      <c r="C544" s="38">
        <v>8930</v>
      </c>
      <c r="G544" s="7" t="s">
        <v>3169</v>
      </c>
      <c r="H544" s="9">
        <v>0</v>
      </c>
      <c r="I544" s="45" t="s">
        <v>3172</v>
      </c>
      <c r="J544" s="45"/>
    </row>
    <row r="545" spans="1:13" s="19" customFormat="1">
      <c r="A545" s="19" t="s">
        <v>1485</v>
      </c>
      <c r="B545" s="19" t="s">
        <v>1486</v>
      </c>
      <c r="C545" s="13">
        <f>SUM(C546:C548)</f>
        <v>174713</v>
      </c>
      <c r="D545" s="20">
        <f>VLOOKUP($A545,小選挙区集計!$A$1:$H$400,5,FALSE)</f>
        <v>325273</v>
      </c>
      <c r="E545" s="20">
        <f>VLOOKUP($A545,小選挙区集計!$A$1:$H$400,8,FALSE)</f>
        <v>182584</v>
      </c>
      <c r="F545" s="20">
        <v>182584</v>
      </c>
      <c r="G545" s="20">
        <f>D545-E545</f>
        <v>142689</v>
      </c>
      <c r="H545" s="21">
        <f>E545-C545</f>
        <v>7871</v>
      </c>
      <c r="I545" s="44">
        <f>H545/E545</f>
        <v>4.3108925207027998E-2</v>
      </c>
      <c r="J545" s="42"/>
      <c r="M545" s="42"/>
    </row>
    <row r="546" spans="1:13">
      <c r="A546" s="7" t="s">
        <v>3182</v>
      </c>
      <c r="B546" s="7" t="s">
        <v>2590</v>
      </c>
      <c r="C546" s="38">
        <v>27049</v>
      </c>
      <c r="G546" s="7" t="s">
        <v>3169</v>
      </c>
      <c r="H546" s="9">
        <v>0</v>
      </c>
      <c r="I546" s="45" t="s">
        <v>3172</v>
      </c>
      <c r="J546" s="45"/>
    </row>
    <row r="547" spans="1:13">
      <c r="A547" s="7" t="s">
        <v>1487</v>
      </c>
      <c r="B547" s="7" t="s">
        <v>1488</v>
      </c>
      <c r="C547" s="38">
        <v>137032</v>
      </c>
      <c r="G547" s="7" t="s">
        <v>811</v>
      </c>
      <c r="H547" s="9">
        <v>3</v>
      </c>
      <c r="I547" s="45" t="s">
        <v>3171</v>
      </c>
      <c r="J547" s="45" t="s">
        <v>12</v>
      </c>
      <c r="K547" t="s">
        <v>2340</v>
      </c>
    </row>
    <row r="548" spans="1:13">
      <c r="A548" s="7" t="s">
        <v>3183</v>
      </c>
      <c r="B548" s="7" t="s">
        <v>3181</v>
      </c>
      <c r="C548" s="38">
        <v>10632</v>
      </c>
      <c r="G548" s="7" t="s">
        <v>3169</v>
      </c>
      <c r="H548" s="9">
        <v>0</v>
      </c>
      <c r="I548" s="41" t="s">
        <v>3158</v>
      </c>
    </row>
    <row r="549" spans="1:13" s="19" customFormat="1">
      <c r="A549" s="19" t="s">
        <v>1489</v>
      </c>
      <c r="B549" s="19" t="s">
        <v>1490</v>
      </c>
      <c r="C549" s="13">
        <f>SUM(C550:C552)</f>
        <v>159027</v>
      </c>
      <c r="D549" s="20">
        <f>VLOOKUP($A549,小選挙区集計!$A$1:$H$400,5,FALSE)</f>
        <v>243618</v>
      </c>
      <c r="E549" s="20">
        <f>VLOOKUP($A549,小選挙区集計!$A$1:$H$400,8,FALSE)</f>
        <v>161011</v>
      </c>
      <c r="F549" s="20">
        <v>161013</v>
      </c>
      <c r="G549" s="20">
        <f>D549-E549</f>
        <v>82607</v>
      </c>
      <c r="H549" s="21">
        <f>E549-C549</f>
        <v>1984</v>
      </c>
      <c r="I549" s="44">
        <f>H549/E549</f>
        <v>1.2322139481153462E-2</v>
      </c>
      <c r="J549" s="42"/>
      <c r="M549" s="42"/>
    </row>
    <row r="550" spans="1:13">
      <c r="A550" s="7" t="s">
        <v>3185</v>
      </c>
      <c r="B550" s="7" t="s">
        <v>3184</v>
      </c>
      <c r="C550" s="39">
        <v>1588</v>
      </c>
      <c r="G550" s="7" t="s">
        <v>3169</v>
      </c>
      <c r="H550" s="9">
        <v>0</v>
      </c>
      <c r="I550" s="41" t="s">
        <v>3158</v>
      </c>
    </row>
    <row r="551" spans="1:13">
      <c r="A551" s="7" t="s">
        <v>1492</v>
      </c>
      <c r="B551" s="7" t="s">
        <v>1491</v>
      </c>
      <c r="C551" s="38">
        <v>80692</v>
      </c>
      <c r="G551" s="7" t="s">
        <v>811</v>
      </c>
      <c r="H551" s="9">
        <v>1</v>
      </c>
      <c r="I551" s="45" t="s">
        <v>3171</v>
      </c>
      <c r="J551" s="45" t="s">
        <v>12</v>
      </c>
      <c r="K551" t="s">
        <v>2343</v>
      </c>
    </row>
    <row r="552" spans="1:13">
      <c r="A552" s="7" t="s">
        <v>1494</v>
      </c>
      <c r="B552" s="7" t="s">
        <v>1493</v>
      </c>
      <c r="C552" s="38">
        <v>76747</v>
      </c>
      <c r="G552" s="7" t="s">
        <v>811</v>
      </c>
      <c r="H552" s="9">
        <v>2</v>
      </c>
      <c r="I552" s="45" t="s">
        <v>2905</v>
      </c>
      <c r="J552" s="45" t="s">
        <v>15</v>
      </c>
      <c r="K552" t="s">
        <v>2341</v>
      </c>
    </row>
    <row r="553" spans="1:13" s="19" customFormat="1">
      <c r="A553" s="19" t="s">
        <v>1495</v>
      </c>
      <c r="B553" s="19" t="s">
        <v>86</v>
      </c>
      <c r="C553" s="13">
        <f>C554+C557</f>
        <v>359705</v>
      </c>
      <c r="D553" s="20">
        <f>D554+D557</f>
        <v>637822</v>
      </c>
      <c r="E553" s="20">
        <f>E554+E557</f>
        <v>368462</v>
      </c>
      <c r="F553" s="20">
        <f>F554+F557</f>
        <v>368450</v>
      </c>
      <c r="G553" s="20">
        <f>D553-E553</f>
        <v>269360</v>
      </c>
      <c r="H553" s="21">
        <f>E553-C553</f>
        <v>8757</v>
      </c>
      <c r="I553" s="44">
        <f>H553/E553</f>
        <v>2.3766358539008093E-2</v>
      </c>
      <c r="J553" s="42"/>
      <c r="M553" s="42"/>
    </row>
    <row r="554" spans="1:13" s="19" customFormat="1">
      <c r="A554" s="19" t="s">
        <v>1496</v>
      </c>
      <c r="B554" s="19" t="s">
        <v>1497</v>
      </c>
      <c r="C554" s="13">
        <f>SUM(C555:C556)</f>
        <v>208016</v>
      </c>
      <c r="D554" s="20">
        <f>VLOOKUP($A554,小選挙区集計!$A$1:$H$400,5,FALSE)</f>
        <v>375210</v>
      </c>
      <c r="E554" s="20">
        <f>VLOOKUP($A554,小選挙区集計!$A$1:$H$400,8,FALSE)</f>
        <v>213200</v>
      </c>
      <c r="F554" s="20">
        <v>213193</v>
      </c>
      <c r="G554" s="20">
        <f>D554-E554</f>
        <v>162010</v>
      </c>
      <c r="H554" s="21">
        <f>E554-C554</f>
        <v>5184</v>
      </c>
      <c r="I554" s="44">
        <f>H554/E554</f>
        <v>2.4315196998123827E-2</v>
      </c>
      <c r="J554" s="42"/>
      <c r="M554" s="42"/>
    </row>
    <row r="555" spans="1:13">
      <c r="A555" s="7" t="s">
        <v>3186</v>
      </c>
      <c r="B555" s="7" t="s">
        <v>2591</v>
      </c>
      <c r="C555" s="38">
        <v>71845</v>
      </c>
      <c r="G555" s="7" t="s">
        <v>3169</v>
      </c>
      <c r="H555" s="9">
        <v>0</v>
      </c>
      <c r="I555" s="45" t="s">
        <v>2905</v>
      </c>
      <c r="J555" s="45" t="s">
        <v>2824</v>
      </c>
    </row>
    <row r="556" spans="1:13">
      <c r="A556" s="7" t="s">
        <v>1498</v>
      </c>
      <c r="B556" s="7" t="s">
        <v>1499</v>
      </c>
      <c r="C556" s="38">
        <v>136171</v>
      </c>
      <c r="G556" s="7" t="s">
        <v>811</v>
      </c>
      <c r="H556" s="9">
        <v>5</v>
      </c>
      <c r="I556" s="45" t="s">
        <v>3171</v>
      </c>
      <c r="J556" s="45" t="s">
        <v>12</v>
      </c>
      <c r="K556" t="s">
        <v>2340</v>
      </c>
    </row>
    <row r="557" spans="1:13" s="19" customFormat="1">
      <c r="A557" s="19" t="s">
        <v>1500</v>
      </c>
      <c r="B557" s="19" t="s">
        <v>1501</v>
      </c>
      <c r="C557" s="13">
        <f>SUM(C558:C559)</f>
        <v>151689</v>
      </c>
      <c r="D557" s="20">
        <f>VLOOKUP($A557,小選挙区集計!$A$1:$H$400,5,FALSE)</f>
        <v>262612</v>
      </c>
      <c r="E557" s="20">
        <f>VLOOKUP($A557,小選挙区集計!$A$1:$H$400,8,FALSE)</f>
        <v>155262</v>
      </c>
      <c r="F557" s="20">
        <v>155257</v>
      </c>
      <c r="G557" s="20">
        <f>D557-E557</f>
        <v>107350</v>
      </c>
      <c r="H557" s="21">
        <f>E557-C557</f>
        <v>3573</v>
      </c>
      <c r="I557" s="44">
        <f>H557/E557</f>
        <v>2.3012713993121305E-2</v>
      </c>
      <c r="J557" s="42"/>
      <c r="M557" s="42"/>
    </row>
    <row r="558" spans="1:13">
      <c r="A558" s="7" t="s">
        <v>1502</v>
      </c>
      <c r="B558" s="7" t="s">
        <v>1503</v>
      </c>
      <c r="C558" s="38">
        <v>81705</v>
      </c>
      <c r="G558" s="7" t="s">
        <v>811</v>
      </c>
      <c r="H558" s="9">
        <v>7</v>
      </c>
      <c r="I558" s="45" t="s">
        <v>3171</v>
      </c>
      <c r="J558" s="45" t="s">
        <v>12</v>
      </c>
      <c r="K558" s="7" t="s">
        <v>2340</v>
      </c>
      <c r="L558" s="7" t="s">
        <v>2345</v>
      </c>
    </row>
    <row r="559" spans="1:13">
      <c r="A559" s="7" t="s">
        <v>1504</v>
      </c>
      <c r="B559" s="7" t="s">
        <v>1505</v>
      </c>
      <c r="C559" s="38">
        <v>69984</v>
      </c>
      <c r="G559" s="7" t="s">
        <v>811</v>
      </c>
      <c r="H559" s="9">
        <v>2</v>
      </c>
      <c r="I559" s="45" t="s">
        <v>2905</v>
      </c>
      <c r="J559" s="45" t="s">
        <v>15</v>
      </c>
      <c r="K559" s="7" t="s">
        <v>2346</v>
      </c>
      <c r="L559" s="7" t="s">
        <v>2350</v>
      </c>
    </row>
    <row r="560" spans="1:13" s="19" customFormat="1">
      <c r="A560" s="19" t="s">
        <v>1506</v>
      </c>
      <c r="B560" s="19" t="s">
        <v>72</v>
      </c>
      <c r="C560" s="13">
        <f>C561+C565</f>
        <v>408878</v>
      </c>
      <c r="D560" s="20">
        <f>D561+D565</f>
        <v>686700</v>
      </c>
      <c r="E560" s="20">
        <f>E561+E565</f>
        <v>415934</v>
      </c>
      <c r="F560" s="20">
        <f>F561+F565</f>
        <v>415931</v>
      </c>
      <c r="G560" s="20">
        <f>D560-E560</f>
        <v>270766</v>
      </c>
      <c r="H560" s="21">
        <f>E560-C560</f>
        <v>7056</v>
      </c>
      <c r="I560" s="44">
        <f>H560/E560</f>
        <v>1.6964229901859428E-2</v>
      </c>
      <c r="J560" s="42"/>
      <c r="M560" s="42"/>
    </row>
    <row r="561" spans="1:13" s="19" customFormat="1">
      <c r="A561" s="19" t="s">
        <v>1507</v>
      </c>
      <c r="B561" s="19" t="s">
        <v>1508</v>
      </c>
      <c r="C561" s="56">
        <f>SUM(C562:C564)</f>
        <v>248374</v>
      </c>
      <c r="D561" s="20">
        <f>VLOOKUP($A561,小選挙区集計!$A$1:$H$400,5,FALSE)</f>
        <v>424441</v>
      </c>
      <c r="E561" s="20">
        <f>VLOOKUP($A561,小選挙区集計!$A$1:$H$400,8,FALSE)</f>
        <v>252509</v>
      </c>
      <c r="F561" s="20">
        <v>252507</v>
      </c>
      <c r="G561" s="20">
        <f>D561-E561</f>
        <v>171932</v>
      </c>
      <c r="H561" s="21">
        <f>E561-C561</f>
        <v>4135</v>
      </c>
      <c r="I561" s="44">
        <f>H561/E561</f>
        <v>1.6375653937087391E-2</v>
      </c>
      <c r="J561" s="42"/>
      <c r="M561" s="42"/>
    </row>
    <row r="562" spans="1:13">
      <c r="A562" s="7" t="s">
        <v>1509</v>
      </c>
      <c r="B562" s="7" t="s">
        <v>1510</v>
      </c>
      <c r="C562" s="57">
        <v>125325</v>
      </c>
      <c r="G562" s="7" t="s">
        <v>811</v>
      </c>
      <c r="H562" s="9">
        <v>3</v>
      </c>
      <c r="I562" s="45" t="s">
        <v>3171</v>
      </c>
      <c r="J562" s="45" t="s">
        <v>12</v>
      </c>
      <c r="K562" t="s">
        <v>2348</v>
      </c>
      <c r="L562" t="s">
        <v>2347</v>
      </c>
    </row>
    <row r="563" spans="1:13">
      <c r="A563" s="7" t="s">
        <v>3187</v>
      </c>
      <c r="B563" s="7" t="s">
        <v>1511</v>
      </c>
      <c r="C563" s="57">
        <v>118223</v>
      </c>
      <c r="G563" s="7" t="s">
        <v>811</v>
      </c>
      <c r="H563" s="9">
        <v>3</v>
      </c>
      <c r="I563" s="45" t="s">
        <v>2905</v>
      </c>
      <c r="J563" s="41" t="s">
        <v>827</v>
      </c>
      <c r="K563" t="s">
        <v>2341</v>
      </c>
    </row>
    <row r="564" spans="1:13">
      <c r="A564" s="7" t="s">
        <v>3188</v>
      </c>
      <c r="B564" s="7" t="s">
        <v>2581</v>
      </c>
      <c r="C564" s="57">
        <v>4826</v>
      </c>
      <c r="G564" s="7" t="s">
        <v>3169</v>
      </c>
      <c r="H564" s="9">
        <v>0</v>
      </c>
      <c r="I564" s="45" t="s">
        <v>2896</v>
      </c>
    </row>
    <row r="565" spans="1:13" s="19" customFormat="1">
      <c r="A565" s="19" t="s">
        <v>1512</v>
      </c>
      <c r="B565" s="19" t="s">
        <v>1513</v>
      </c>
      <c r="C565" s="56">
        <f>SUM(C566:C568)</f>
        <v>160504</v>
      </c>
      <c r="D565" s="20">
        <f>VLOOKUP($A565,小選挙区集計!$A$1:$H$400,5,FALSE)</f>
        <v>262259</v>
      </c>
      <c r="E565" s="20">
        <f>VLOOKUP($A565,小選挙区集計!$A$1:$H$400,8,FALSE)</f>
        <v>163425</v>
      </c>
      <c r="F565" s="20">
        <v>163424</v>
      </c>
      <c r="G565" s="20">
        <f>D565-E565</f>
        <v>98834</v>
      </c>
      <c r="H565" s="21">
        <f>E565-C565</f>
        <v>2921</v>
      </c>
      <c r="I565" s="44">
        <f>H565/E565</f>
        <v>1.7873642343582682E-2</v>
      </c>
      <c r="J565" s="42"/>
      <c r="M565" s="42"/>
    </row>
    <row r="566" spans="1:13">
      <c r="A566" s="7" t="s">
        <v>3189</v>
      </c>
      <c r="B566" s="7" t="s">
        <v>2582</v>
      </c>
      <c r="C566" s="58">
        <v>44441</v>
      </c>
      <c r="G566" s="7" t="s">
        <v>3169</v>
      </c>
      <c r="H566" s="9">
        <v>0</v>
      </c>
      <c r="I566" s="45" t="s">
        <v>16</v>
      </c>
      <c r="J566" s="45" t="s">
        <v>2826</v>
      </c>
    </row>
    <row r="567" spans="1:13">
      <c r="A567" s="7" t="s">
        <v>3190</v>
      </c>
      <c r="B567" s="7" t="s">
        <v>1515</v>
      </c>
      <c r="C567" s="57">
        <v>7027</v>
      </c>
      <c r="G567" s="7" t="s">
        <v>807</v>
      </c>
      <c r="H567" s="9">
        <v>0</v>
      </c>
      <c r="I567" s="45" t="s">
        <v>3172</v>
      </c>
      <c r="J567" s="45" t="s">
        <v>17</v>
      </c>
    </row>
    <row r="568" spans="1:13">
      <c r="A568" s="7" t="s">
        <v>1514</v>
      </c>
      <c r="B568" s="7" t="s">
        <v>1516</v>
      </c>
      <c r="C568" s="57">
        <v>109036</v>
      </c>
      <c r="G568" s="7" t="s">
        <v>811</v>
      </c>
      <c r="H568" s="9">
        <v>3</v>
      </c>
      <c r="I568" s="45" t="s">
        <v>3171</v>
      </c>
      <c r="J568" s="41" t="s">
        <v>827</v>
      </c>
      <c r="K568" t="s">
        <v>2340</v>
      </c>
    </row>
    <row r="569" spans="1:13" s="19" customFormat="1">
      <c r="A569" s="19" t="s">
        <v>1517</v>
      </c>
      <c r="B569" s="19" t="s">
        <v>89</v>
      </c>
      <c r="C569" s="19">
        <f>C570+C573+C577+C581+C584</f>
        <v>1013706</v>
      </c>
      <c r="D569" s="20">
        <f>D570+D573+D577+D581+D584</f>
        <v>1727255</v>
      </c>
      <c r="E569" s="20">
        <f>E570+E573+E577+E581+E584</f>
        <v>1032361</v>
      </c>
      <c r="F569" s="20">
        <f>F570+F573+F577+F581+F584</f>
        <v>1032337</v>
      </c>
      <c r="G569" s="20">
        <f>D569-E569</f>
        <v>694894</v>
      </c>
      <c r="H569" s="21">
        <f>E569-C569</f>
        <v>18655</v>
      </c>
      <c r="I569" s="44">
        <f>H569/E569</f>
        <v>1.8070229309321062E-2</v>
      </c>
      <c r="J569" s="42"/>
      <c r="M569" s="42"/>
    </row>
    <row r="570" spans="1:13" s="19" customFormat="1">
      <c r="A570" s="19" t="s">
        <v>1518</v>
      </c>
      <c r="B570" s="19" t="s">
        <v>1519</v>
      </c>
      <c r="C570" s="13">
        <f>SUM(C571:C572)</f>
        <v>250385</v>
      </c>
      <c r="D570" s="20">
        <f>VLOOKUP($A570,小選挙区集計!$A$1:$H$400,5,FALSE)</f>
        <v>425440</v>
      </c>
      <c r="E570" s="20">
        <f>VLOOKUP($A570,小選挙区集計!$A$1:$H$400,8,FALSE)</f>
        <v>254146</v>
      </c>
      <c r="F570" s="20">
        <v>254141</v>
      </c>
      <c r="G570" s="20">
        <f>D570-E570</f>
        <v>171294</v>
      </c>
      <c r="H570" s="21">
        <f>E570-C570</f>
        <v>3761</v>
      </c>
      <c r="I570" s="44">
        <f>H570/E570</f>
        <v>1.4798580343582035E-2</v>
      </c>
      <c r="J570" s="42"/>
      <c r="M570" s="42"/>
    </row>
    <row r="571" spans="1:13">
      <c r="A571" s="7" t="s">
        <v>1520</v>
      </c>
      <c r="B571" s="7" t="s">
        <v>1521</v>
      </c>
      <c r="C571" s="38">
        <v>121962</v>
      </c>
      <c r="G571" s="7" t="s">
        <v>811</v>
      </c>
      <c r="H571" s="9">
        <v>6</v>
      </c>
      <c r="I571" s="45" t="s">
        <v>2905</v>
      </c>
      <c r="J571" s="41" t="s">
        <v>827</v>
      </c>
      <c r="K571" t="s">
        <v>2341</v>
      </c>
    </row>
    <row r="572" spans="1:13">
      <c r="A572" s="7" t="s">
        <v>3191</v>
      </c>
      <c r="B572" s="7" t="s">
        <v>2577</v>
      </c>
      <c r="C572" s="38">
        <v>128423</v>
      </c>
      <c r="G572" s="7" t="s">
        <v>3169</v>
      </c>
      <c r="H572" s="9">
        <v>0</v>
      </c>
      <c r="I572" s="45" t="s">
        <v>3171</v>
      </c>
      <c r="J572" s="45" t="s">
        <v>2285</v>
      </c>
      <c r="K572" t="s">
        <v>2818</v>
      </c>
    </row>
    <row r="573" spans="1:13" s="19" customFormat="1">
      <c r="A573" s="19" t="s">
        <v>1522</v>
      </c>
      <c r="B573" s="19" t="s">
        <v>1523</v>
      </c>
      <c r="C573" s="13">
        <f>SUM(C574:C576)</f>
        <v>213375</v>
      </c>
      <c r="D573" s="20">
        <f>VLOOKUP($A573,小選挙区集計!$A$1:$H$400,5,FALSE)</f>
        <v>382123</v>
      </c>
      <c r="E573" s="20">
        <f>VLOOKUP($A573,小選挙区集計!$A$1:$H$400,8,FALSE)</f>
        <v>217925</v>
      </c>
      <c r="F573" s="20">
        <v>217919</v>
      </c>
      <c r="G573" s="20">
        <f>D573-E573</f>
        <v>164198</v>
      </c>
      <c r="H573" s="21">
        <f>E573-C573</f>
        <v>4550</v>
      </c>
      <c r="I573" s="44">
        <f>H573/E573</f>
        <v>2.087874268670414E-2</v>
      </c>
      <c r="J573" s="42"/>
      <c r="M573" s="42"/>
    </row>
    <row r="574" spans="1:13">
      <c r="A574" s="7" t="s">
        <v>1524</v>
      </c>
      <c r="B574" s="7" t="s">
        <v>1525</v>
      </c>
      <c r="C574" s="38">
        <v>43026</v>
      </c>
      <c r="G574" s="7" t="s">
        <v>807</v>
      </c>
      <c r="H574" s="9">
        <v>0</v>
      </c>
      <c r="I574" s="45" t="s">
        <v>3170</v>
      </c>
      <c r="J574" s="45" t="s">
        <v>14</v>
      </c>
    </row>
    <row r="575" spans="1:13">
      <c r="A575" s="7" t="s">
        <v>1526</v>
      </c>
      <c r="B575" s="7" t="s">
        <v>1527</v>
      </c>
      <c r="C575" s="38">
        <v>101391</v>
      </c>
      <c r="G575" s="7" t="s">
        <v>811</v>
      </c>
      <c r="H575" s="9">
        <v>4</v>
      </c>
      <c r="I575" s="45" t="s">
        <v>2905</v>
      </c>
      <c r="J575" s="45" t="s">
        <v>15</v>
      </c>
      <c r="K575" t="s">
        <v>2341</v>
      </c>
    </row>
    <row r="576" spans="1:13">
      <c r="A576" s="7" t="s">
        <v>3192</v>
      </c>
      <c r="B576" s="7" t="s">
        <v>1528</v>
      </c>
      <c r="C576" s="38">
        <v>68958</v>
      </c>
      <c r="G576" s="7" t="s">
        <v>811</v>
      </c>
      <c r="H576" s="9">
        <v>3</v>
      </c>
      <c r="I576" s="45" t="s">
        <v>3171</v>
      </c>
      <c r="J576" s="45" t="s">
        <v>12</v>
      </c>
      <c r="K576" t="s">
        <v>2340</v>
      </c>
    </row>
    <row r="577" spans="1:13" s="19" customFormat="1">
      <c r="A577" s="19" t="s">
        <v>1529</v>
      </c>
      <c r="B577" s="19" t="s">
        <v>1530</v>
      </c>
      <c r="C577" s="13">
        <f>SUM(C578:C580)</f>
        <v>232924</v>
      </c>
      <c r="D577" s="20">
        <f>VLOOKUP($A577,小選挙区集計!$A$1:$H$400,5,FALSE)</f>
        <v>399168</v>
      </c>
      <c r="E577" s="20">
        <f>VLOOKUP($A577,小選挙区集計!$A$1:$H$400,8,FALSE)</f>
        <v>236785</v>
      </c>
      <c r="F577" s="20">
        <v>236779</v>
      </c>
      <c r="G577" s="20">
        <f>D577-E577</f>
        <v>162383</v>
      </c>
      <c r="H577" s="21">
        <f>E577-C577</f>
        <v>3861</v>
      </c>
      <c r="I577" s="44">
        <f>H577/E577</f>
        <v>1.6305931541271617E-2</v>
      </c>
      <c r="J577" s="42"/>
      <c r="M577" s="42"/>
    </row>
    <row r="578" spans="1:13">
      <c r="A578" s="7" t="s">
        <v>3193</v>
      </c>
      <c r="B578" s="7" t="s">
        <v>2578</v>
      </c>
      <c r="C578" s="38">
        <v>109179</v>
      </c>
      <c r="G578" s="7" t="s">
        <v>3169</v>
      </c>
      <c r="H578" s="9">
        <v>0</v>
      </c>
      <c r="I578" s="45" t="s">
        <v>2905</v>
      </c>
      <c r="J578" s="45"/>
    </row>
    <row r="579" spans="1:13">
      <c r="A579" s="7" t="s">
        <v>1531</v>
      </c>
      <c r="B579" s="7" t="s">
        <v>1532</v>
      </c>
      <c r="C579" s="38">
        <v>120023</v>
      </c>
      <c r="G579" s="7" t="s">
        <v>811</v>
      </c>
      <c r="H579" s="9">
        <v>3</v>
      </c>
      <c r="I579" s="45" t="s">
        <v>3171</v>
      </c>
      <c r="J579" s="45" t="s">
        <v>15</v>
      </c>
      <c r="K579" t="s">
        <v>2344</v>
      </c>
    </row>
    <row r="580" spans="1:13">
      <c r="A580" s="7" t="s">
        <v>3194</v>
      </c>
      <c r="B580" s="7" t="s">
        <v>2579</v>
      </c>
      <c r="C580" s="38">
        <v>3722</v>
      </c>
      <c r="G580" s="7" t="s">
        <v>3169</v>
      </c>
      <c r="H580" s="9">
        <v>0</v>
      </c>
      <c r="I580" s="45" t="s">
        <v>2896</v>
      </c>
      <c r="J580" s="45"/>
    </row>
    <row r="581" spans="1:13" s="19" customFormat="1">
      <c r="A581" s="19" t="s">
        <v>1533</v>
      </c>
      <c r="B581" s="19" t="s">
        <v>1534</v>
      </c>
      <c r="C581" s="13">
        <f>SUM(C582:C583)</f>
        <v>138884</v>
      </c>
      <c r="D581" s="20">
        <f>VLOOKUP($A581,小選挙区集計!$A$1:$H$400,5,FALSE)</f>
        <v>240401</v>
      </c>
      <c r="E581" s="20">
        <f>VLOOKUP($A581,小選挙区集計!$A$1:$H$400,8,FALSE)</f>
        <v>142722</v>
      </c>
      <c r="F581" s="20">
        <v>142719</v>
      </c>
      <c r="G581" s="20">
        <f>D581-E581</f>
        <v>97679</v>
      </c>
      <c r="H581" s="21">
        <f>E581-C581</f>
        <v>3838</v>
      </c>
      <c r="I581" s="44">
        <f>H581/E581</f>
        <v>2.6891439301579292E-2</v>
      </c>
      <c r="J581" s="42"/>
      <c r="M581" s="42"/>
    </row>
    <row r="582" spans="1:13">
      <c r="A582" s="7" t="s">
        <v>3195</v>
      </c>
      <c r="B582" s="7" t="s">
        <v>2580</v>
      </c>
      <c r="C582" s="38">
        <v>51922</v>
      </c>
      <c r="G582" s="7" t="s">
        <v>3169</v>
      </c>
      <c r="H582" s="9">
        <v>0</v>
      </c>
      <c r="I582" s="45" t="s">
        <v>3172</v>
      </c>
      <c r="J582" s="45"/>
    </row>
    <row r="583" spans="1:13">
      <c r="A583" s="7" t="s">
        <v>1535</v>
      </c>
      <c r="B583" s="7" t="s">
        <v>1536</v>
      </c>
      <c r="C583" s="38">
        <v>86962</v>
      </c>
      <c r="G583" s="7" t="s">
        <v>811</v>
      </c>
      <c r="H583" s="9">
        <v>6</v>
      </c>
      <c r="I583" s="45" t="s">
        <v>3171</v>
      </c>
      <c r="J583" s="45" t="s">
        <v>12</v>
      </c>
      <c r="K583" t="s">
        <v>2340</v>
      </c>
    </row>
    <row r="584" spans="1:13" s="19" customFormat="1">
      <c r="A584" s="19" t="s">
        <v>1537</v>
      </c>
      <c r="B584" s="19" t="s">
        <v>1538</v>
      </c>
      <c r="C584" s="13">
        <f>SUM(C585:C586)</f>
        <v>178138</v>
      </c>
      <c r="D584" s="20">
        <f>VLOOKUP($A584,小選挙区集計!$A$1:$H$400,5,FALSE)</f>
        <v>280123</v>
      </c>
      <c r="E584" s="20">
        <f>VLOOKUP($A584,小選挙区集計!$A$1:$H$400,8,FALSE)</f>
        <v>180783</v>
      </c>
      <c r="F584" s="20">
        <v>180779</v>
      </c>
      <c r="G584" s="20">
        <f>D584-E584</f>
        <v>99340</v>
      </c>
      <c r="H584" s="21">
        <f>E584-C584</f>
        <v>2645</v>
      </c>
      <c r="I584" s="44">
        <f>H584/E584</f>
        <v>1.4630800462432862E-2</v>
      </c>
      <c r="J584" s="42"/>
      <c r="M584" s="42"/>
    </row>
    <row r="585" spans="1:13">
      <c r="A585" s="7" t="s">
        <v>1539</v>
      </c>
      <c r="B585" s="7" t="s">
        <v>1542</v>
      </c>
      <c r="C585" s="38">
        <v>97730</v>
      </c>
      <c r="G585" s="7" t="s">
        <v>811</v>
      </c>
      <c r="H585" s="9">
        <v>5</v>
      </c>
      <c r="I585" s="45" t="s">
        <v>3171</v>
      </c>
      <c r="J585" s="45" t="s">
        <v>12</v>
      </c>
      <c r="K585" t="s">
        <v>2340</v>
      </c>
    </row>
    <row r="586" spans="1:13">
      <c r="A586" s="7" t="s">
        <v>1541</v>
      </c>
      <c r="B586" s="7" t="s">
        <v>1540</v>
      </c>
      <c r="C586" s="38">
        <v>80408</v>
      </c>
      <c r="G586" s="7" t="s">
        <v>807</v>
      </c>
      <c r="H586" s="9">
        <v>0</v>
      </c>
      <c r="I586" s="45" t="s">
        <v>16</v>
      </c>
      <c r="J586" s="41" t="s">
        <v>827</v>
      </c>
      <c r="K586" t="s">
        <v>2351</v>
      </c>
    </row>
    <row r="587" spans="1:13" s="19" customFormat="1">
      <c r="A587" s="19" t="s">
        <v>1543</v>
      </c>
      <c r="B587" s="19" t="s">
        <v>94</v>
      </c>
      <c r="C587" s="19">
        <f>C588+C593+C597+C600+C604</f>
        <v>943040</v>
      </c>
      <c r="D587" s="20">
        <f>D588+D593+D597+D600+D604</f>
        <v>1653967</v>
      </c>
      <c r="E587" s="20">
        <f>E588+E593+E597+E600+E604</f>
        <v>961014</v>
      </c>
      <c r="F587" s="20">
        <f>F588+F593+F597+F600+F604</f>
        <v>961000</v>
      </c>
      <c r="G587" s="20">
        <f>D587-E587</f>
        <v>692953</v>
      </c>
      <c r="H587" s="21">
        <f>E587-C587</f>
        <v>17974</v>
      </c>
      <c r="I587" s="44">
        <f>H587/E587</f>
        <v>1.8703161452382589E-2</v>
      </c>
      <c r="J587" s="42"/>
      <c r="M587" s="42"/>
    </row>
    <row r="588" spans="1:13" s="19" customFormat="1">
      <c r="A588" s="19" t="s">
        <v>1544</v>
      </c>
      <c r="B588" s="19" t="s">
        <v>1545</v>
      </c>
      <c r="C588" s="13">
        <f>SUM(C589:C592)</f>
        <v>165978</v>
      </c>
      <c r="D588" s="20">
        <f>VLOOKUP($A588,小選挙区集計!$A$1:$H$400,5,FALSE)</f>
        <v>326022</v>
      </c>
      <c r="E588" s="20">
        <f>VLOOKUP($A588,小選挙区集計!$A$1:$H$400,8,FALSE)</f>
        <v>170539</v>
      </c>
      <c r="F588" s="20">
        <v>170537</v>
      </c>
      <c r="G588" s="20">
        <f>D588-E588</f>
        <v>155483</v>
      </c>
      <c r="H588" s="21">
        <f>E588-C588</f>
        <v>4561</v>
      </c>
      <c r="I588" s="44">
        <f>H588/E588</f>
        <v>2.6744615601123498E-2</v>
      </c>
      <c r="J588" s="42"/>
      <c r="M588" s="42"/>
    </row>
    <row r="589" spans="1:13">
      <c r="A589" s="7" t="s">
        <v>3196</v>
      </c>
      <c r="B589" s="7" t="s">
        <v>2571</v>
      </c>
      <c r="C589" s="38">
        <v>3698</v>
      </c>
      <c r="G589" s="7" t="s">
        <v>3169</v>
      </c>
      <c r="H589" s="9">
        <v>0</v>
      </c>
      <c r="I589" s="45" t="s">
        <v>3207</v>
      </c>
    </row>
    <row r="590" spans="1:13">
      <c r="A590" s="7" t="s">
        <v>3197</v>
      </c>
      <c r="B590" s="7" t="s">
        <v>2569</v>
      </c>
      <c r="C590" s="38">
        <v>48629</v>
      </c>
      <c r="G590" s="7" t="s">
        <v>3169</v>
      </c>
      <c r="H590" s="9">
        <v>0</v>
      </c>
      <c r="I590" s="45" t="s">
        <v>16</v>
      </c>
    </row>
    <row r="591" spans="1:13">
      <c r="A591" s="7" t="s">
        <v>1546</v>
      </c>
      <c r="B591" s="7" t="s">
        <v>1547</v>
      </c>
      <c r="C591" s="38">
        <v>103805</v>
      </c>
      <c r="G591" s="7" t="s">
        <v>811</v>
      </c>
      <c r="H591" s="9">
        <v>9</v>
      </c>
      <c r="I591" s="45" t="s">
        <v>3171</v>
      </c>
      <c r="J591" s="45" t="s">
        <v>12</v>
      </c>
      <c r="K591" t="s">
        <v>2340</v>
      </c>
    </row>
    <row r="592" spans="1:13">
      <c r="A592" s="7" t="s">
        <v>3205</v>
      </c>
      <c r="B592" s="7" t="s">
        <v>2570</v>
      </c>
      <c r="C592" s="38">
        <v>9846</v>
      </c>
      <c r="G592" s="7" t="s">
        <v>3169</v>
      </c>
      <c r="H592" s="9">
        <v>0</v>
      </c>
      <c r="I592" s="45" t="s">
        <v>3172</v>
      </c>
    </row>
    <row r="593" spans="1:13" s="19" customFormat="1">
      <c r="A593" s="19" t="s">
        <v>1548</v>
      </c>
      <c r="B593" s="19" t="s">
        <v>1549</v>
      </c>
      <c r="C593" s="13">
        <f>SUM(C594:C596)</f>
        <v>165308</v>
      </c>
      <c r="D593" s="20">
        <f>VLOOKUP($A593,小選挙区集計!$A$1:$H$400,5,FALSE)</f>
        <v>300608</v>
      </c>
      <c r="E593" s="20">
        <f>VLOOKUP($A593,小選挙区集計!$A$1:$H$400,8,FALSE)</f>
        <v>168620</v>
      </c>
      <c r="F593" s="20">
        <v>168617</v>
      </c>
      <c r="G593" s="20">
        <f>D593-E593</f>
        <v>131988</v>
      </c>
      <c r="H593" s="21">
        <f>E593-C593</f>
        <v>3312</v>
      </c>
      <c r="I593" s="44">
        <f>H593/E593</f>
        <v>1.9641798125963707E-2</v>
      </c>
      <c r="J593" s="42"/>
      <c r="M593" s="42"/>
    </row>
    <row r="594" spans="1:13">
      <c r="A594" s="7" t="s">
        <v>3198</v>
      </c>
      <c r="B594" s="7" t="s">
        <v>2572</v>
      </c>
      <c r="C594" s="38">
        <v>16374</v>
      </c>
      <c r="G594" s="7" t="s">
        <v>3169</v>
      </c>
      <c r="H594" s="9">
        <v>0</v>
      </c>
      <c r="I594" s="45" t="s">
        <v>3172</v>
      </c>
      <c r="J594" s="45"/>
    </row>
    <row r="595" spans="1:13">
      <c r="A595" s="7" t="s">
        <v>3199</v>
      </c>
      <c r="B595" s="7" t="s">
        <v>2573</v>
      </c>
      <c r="C595" s="38">
        <v>40179</v>
      </c>
      <c r="G595" s="7" t="s">
        <v>3169</v>
      </c>
      <c r="H595" s="9">
        <v>0</v>
      </c>
      <c r="I595" s="45" t="s">
        <v>3208</v>
      </c>
      <c r="J595" s="45"/>
    </row>
    <row r="596" spans="1:13">
      <c r="A596" s="7" t="s">
        <v>3200</v>
      </c>
      <c r="B596" s="7" t="s">
        <v>1550</v>
      </c>
      <c r="C596" s="38">
        <v>108755</v>
      </c>
      <c r="G596" s="7" t="s">
        <v>811</v>
      </c>
      <c r="H596" s="9">
        <v>8</v>
      </c>
      <c r="I596" s="45" t="s">
        <v>3171</v>
      </c>
      <c r="J596" s="45" t="s">
        <v>12</v>
      </c>
      <c r="K596" t="s">
        <v>2340</v>
      </c>
    </row>
    <row r="597" spans="1:13" s="19" customFormat="1">
      <c r="A597" s="19" t="s">
        <v>1551</v>
      </c>
      <c r="B597" s="19" t="s">
        <v>1552</v>
      </c>
      <c r="C597" s="13">
        <f>SUM(C598:C599)</f>
        <v>225973</v>
      </c>
      <c r="D597" s="20">
        <f>VLOOKUP($A597,小選挙区集計!$A$1:$H$400,5,FALSE)</f>
        <v>422993</v>
      </c>
      <c r="E597" s="20">
        <f>VLOOKUP($A597,小選挙区集計!$A$1:$H$400,8,FALSE)</f>
        <v>230739</v>
      </c>
      <c r="F597" s="20">
        <v>230732</v>
      </c>
      <c r="G597" s="20">
        <f>D597-E597</f>
        <v>192254</v>
      </c>
      <c r="H597" s="21">
        <f>E597-C597</f>
        <v>4766</v>
      </c>
      <c r="I597" s="44">
        <f>H597/E597</f>
        <v>2.0655372520466848E-2</v>
      </c>
      <c r="J597" s="42"/>
      <c r="M597" s="42"/>
    </row>
    <row r="598" spans="1:13">
      <c r="A598" s="7" t="s">
        <v>1553</v>
      </c>
      <c r="B598" s="7" t="s">
        <v>1556</v>
      </c>
      <c r="C598" s="38">
        <v>93616</v>
      </c>
      <c r="G598" s="7" t="s">
        <v>804</v>
      </c>
      <c r="H598" s="9">
        <v>2</v>
      </c>
      <c r="I598" s="45" t="s">
        <v>2905</v>
      </c>
      <c r="J598" s="45" t="s">
        <v>15</v>
      </c>
      <c r="K598" t="s">
        <v>2352</v>
      </c>
    </row>
    <row r="599" spans="1:13">
      <c r="A599" s="7" t="s">
        <v>1555</v>
      </c>
      <c r="B599" s="7" t="s">
        <v>1554</v>
      </c>
      <c r="C599" s="38">
        <v>132357</v>
      </c>
      <c r="G599" s="7" t="s">
        <v>811</v>
      </c>
      <c r="H599" s="9">
        <v>4</v>
      </c>
      <c r="I599" s="45" t="s">
        <v>3171</v>
      </c>
      <c r="J599" s="45" t="s">
        <v>12</v>
      </c>
      <c r="K599" t="s">
        <v>2340</v>
      </c>
    </row>
    <row r="600" spans="1:13" s="19" customFormat="1">
      <c r="A600" s="19" t="s">
        <v>1557</v>
      </c>
      <c r="B600" s="19" t="s">
        <v>1558</v>
      </c>
      <c r="C600" s="13">
        <f>SUM(C601:C603)</f>
        <v>216369</v>
      </c>
      <c r="D600" s="20">
        <f>VLOOKUP($A600,小選挙区集計!$A$1:$H$400,5,FALSE)</f>
        <v>330497</v>
      </c>
      <c r="E600" s="20">
        <f>VLOOKUP($A600,小選挙区集計!$A$1:$H$400,8,FALSE)</f>
        <v>219353</v>
      </c>
      <c r="F600" s="20">
        <v>219351</v>
      </c>
      <c r="G600" s="20">
        <f>D600-E600</f>
        <v>111144</v>
      </c>
      <c r="H600" s="21">
        <f>E600-C600</f>
        <v>2984</v>
      </c>
      <c r="I600" s="44">
        <f>H600/E600</f>
        <v>1.3603643442305325E-2</v>
      </c>
      <c r="J600" s="42"/>
      <c r="M600" s="42"/>
    </row>
    <row r="601" spans="1:13">
      <c r="A601" s="7" t="s">
        <v>1559</v>
      </c>
      <c r="B601" s="7" t="s">
        <v>1562</v>
      </c>
      <c r="C601" s="38">
        <v>110844</v>
      </c>
      <c r="G601" s="7" t="s">
        <v>811</v>
      </c>
      <c r="H601" s="9">
        <v>1</v>
      </c>
      <c r="I601" s="45" t="s">
        <v>3171</v>
      </c>
      <c r="J601" s="45" t="s">
        <v>12</v>
      </c>
      <c r="K601" t="s">
        <v>2355</v>
      </c>
    </row>
    <row r="602" spans="1:13">
      <c r="A602" s="7" t="s">
        <v>1561</v>
      </c>
      <c r="B602" s="7" t="s">
        <v>1560</v>
      </c>
      <c r="C602" s="38">
        <v>91354</v>
      </c>
      <c r="G602" s="7" t="s">
        <v>811</v>
      </c>
      <c r="H602" s="9">
        <v>4</v>
      </c>
      <c r="I602" s="45" t="s">
        <v>3209</v>
      </c>
      <c r="J602" s="45" t="s">
        <v>15</v>
      </c>
      <c r="K602" t="s">
        <v>2344</v>
      </c>
    </row>
    <row r="603" spans="1:13">
      <c r="A603" s="7" t="s">
        <v>3201</v>
      </c>
      <c r="B603" s="7" t="s">
        <v>2574</v>
      </c>
      <c r="C603" s="38">
        <v>14171</v>
      </c>
      <c r="G603" s="7" t="s">
        <v>3169</v>
      </c>
      <c r="H603" s="9">
        <v>0</v>
      </c>
      <c r="I603" s="45" t="s">
        <v>3170</v>
      </c>
      <c r="J603" s="45"/>
      <c r="K603" t="s">
        <v>2825</v>
      </c>
    </row>
    <row r="604" spans="1:13" s="19" customFormat="1">
      <c r="A604" s="19" t="s">
        <v>1563</v>
      </c>
      <c r="B604" s="19" t="s">
        <v>1564</v>
      </c>
      <c r="C604" s="13">
        <f>SUM(C605:C608)</f>
        <v>169412</v>
      </c>
      <c r="D604" s="20">
        <f>VLOOKUP($A604,小選挙区集計!$A$1:$H$400,5,FALSE)</f>
        <v>273847</v>
      </c>
      <c r="E604" s="20">
        <f>VLOOKUP($A604,小選挙区集計!$A$1:$H$400,8,FALSE)</f>
        <v>171763</v>
      </c>
      <c r="F604" s="20">
        <v>171763</v>
      </c>
      <c r="G604" s="20">
        <f>D604-E604</f>
        <v>102084</v>
      </c>
      <c r="H604" s="21">
        <f>E604-C604</f>
        <v>2351</v>
      </c>
      <c r="I604" s="44">
        <f>H604/E604</f>
        <v>1.3687464704272748E-2</v>
      </c>
      <c r="J604" s="42"/>
      <c r="M604" s="42"/>
    </row>
    <row r="605" spans="1:13">
      <c r="A605" s="7" t="s">
        <v>1565</v>
      </c>
      <c r="B605" s="7" t="s">
        <v>1567</v>
      </c>
      <c r="C605" s="38">
        <v>82140</v>
      </c>
      <c r="G605" s="7" t="s">
        <v>811</v>
      </c>
      <c r="H605" s="9">
        <v>10</v>
      </c>
      <c r="I605" s="45" t="s">
        <v>3171</v>
      </c>
      <c r="J605" s="45" t="s">
        <v>12</v>
      </c>
      <c r="K605" t="s">
        <v>2340</v>
      </c>
    </row>
    <row r="606" spans="1:13">
      <c r="A606" s="7" t="s">
        <v>3202</v>
      </c>
      <c r="B606" s="7" t="s">
        <v>2575</v>
      </c>
      <c r="C606" s="38">
        <v>68615</v>
      </c>
      <c r="G606" s="7" t="s">
        <v>3169</v>
      </c>
      <c r="H606" s="9">
        <v>0</v>
      </c>
      <c r="I606" s="45" t="s">
        <v>2905</v>
      </c>
      <c r="J606" s="45"/>
    </row>
    <row r="607" spans="1:13">
      <c r="A607" s="7" t="s">
        <v>3203</v>
      </c>
      <c r="B607" s="7" t="s">
        <v>2576</v>
      </c>
      <c r="C607" s="38">
        <v>9921</v>
      </c>
      <c r="G607" s="7" t="s">
        <v>3206</v>
      </c>
      <c r="H607" s="9">
        <v>1</v>
      </c>
      <c r="I607" s="45" t="s">
        <v>3170</v>
      </c>
      <c r="J607" s="45"/>
      <c r="L607" t="s">
        <v>2827</v>
      </c>
    </row>
    <row r="608" spans="1:13">
      <c r="A608" s="7" t="s">
        <v>3204</v>
      </c>
      <c r="B608" s="7" t="s">
        <v>1566</v>
      </c>
      <c r="C608" s="38">
        <v>8736</v>
      </c>
      <c r="G608" s="7" t="s">
        <v>807</v>
      </c>
      <c r="H608" s="9">
        <v>0</v>
      </c>
      <c r="I608" s="45" t="s">
        <v>3172</v>
      </c>
      <c r="J608" s="45" t="s">
        <v>17</v>
      </c>
    </row>
    <row r="609" spans="1:13" s="19" customFormat="1">
      <c r="A609" s="19" t="s">
        <v>1568</v>
      </c>
      <c r="B609" s="19" t="s">
        <v>97</v>
      </c>
      <c r="C609" s="20">
        <f>C610+C615+C619+C622+C626+C631+C635+C638</f>
        <v>1647854</v>
      </c>
      <c r="D609" s="20">
        <f>D610+D615+D619+D622+D626+D631+D635+D638</f>
        <v>3047463</v>
      </c>
      <c r="E609" s="20">
        <f>E610+E615+E619+E622+E626+E631+E635+E638</f>
        <v>1670402</v>
      </c>
      <c r="F609" s="20">
        <f>F610+F615+F619+F622+F626+F631+F635+F638</f>
        <v>1670385</v>
      </c>
      <c r="G609" s="20">
        <f>D609-E609</f>
        <v>1377061</v>
      </c>
      <c r="H609" s="21">
        <f>E609-C609</f>
        <v>22548</v>
      </c>
      <c r="I609" s="44">
        <f>H609/E609</f>
        <v>1.3498547056337337E-2</v>
      </c>
      <c r="J609" s="42"/>
      <c r="M609" s="42"/>
    </row>
    <row r="610" spans="1:13" s="19" customFormat="1">
      <c r="A610" s="19" t="s">
        <v>1569</v>
      </c>
      <c r="B610" s="19" t="s">
        <v>1570</v>
      </c>
      <c r="C610" s="20">
        <f>SUM(C611:C614)</f>
        <v>194583</v>
      </c>
      <c r="D610" s="20">
        <f>VLOOKUP($A610,小選挙区集計!$A$1:$H$400,5,FALSE)</f>
        <v>387132</v>
      </c>
      <c r="E610" s="20">
        <f>VLOOKUP($A610,小選挙区集計!$A$1:$H$400,8,FALSE)</f>
        <v>197415</v>
      </c>
      <c r="F610" s="20">
        <v>197416</v>
      </c>
      <c r="G610" s="20">
        <f>D610-E610</f>
        <v>189717</v>
      </c>
      <c r="H610" s="21">
        <f>E610-C610</f>
        <v>2832</v>
      </c>
      <c r="I610" s="44">
        <f>H610/E610</f>
        <v>1.4345414482182205E-2</v>
      </c>
      <c r="J610" s="42"/>
      <c r="M610" s="42"/>
    </row>
    <row r="611" spans="1:13">
      <c r="A611" s="7" t="s">
        <v>3210</v>
      </c>
      <c r="B611" s="7" t="s">
        <v>2561</v>
      </c>
      <c r="C611" s="1">
        <v>21074</v>
      </c>
      <c r="G611" s="7" t="s">
        <v>3219</v>
      </c>
      <c r="H611" s="9">
        <v>1</v>
      </c>
      <c r="I611" s="45" t="s">
        <v>2894</v>
      </c>
      <c r="J611" s="45" t="s">
        <v>2830</v>
      </c>
      <c r="K611" t="s">
        <v>2829</v>
      </c>
      <c r="L611" t="s">
        <v>2828</v>
      </c>
    </row>
    <row r="612" spans="1:13">
      <c r="A612" s="7" t="s">
        <v>1572</v>
      </c>
      <c r="B612" s="7" t="s">
        <v>1573</v>
      </c>
      <c r="C612" s="1">
        <v>17667</v>
      </c>
      <c r="G612" s="7" t="s">
        <v>811</v>
      </c>
      <c r="H612" s="9">
        <v>1</v>
      </c>
      <c r="I612" s="45" t="s">
        <v>3221</v>
      </c>
      <c r="J612" s="45" t="s">
        <v>16</v>
      </c>
    </row>
    <row r="613" spans="1:13">
      <c r="A613" s="7" t="s">
        <v>1574</v>
      </c>
      <c r="B613" s="7" t="s">
        <v>1571</v>
      </c>
      <c r="C613" s="1">
        <v>101868</v>
      </c>
      <c r="G613" s="7" t="s">
        <v>811</v>
      </c>
      <c r="H613" s="9">
        <v>6</v>
      </c>
      <c r="I613" s="45" t="s">
        <v>3222</v>
      </c>
      <c r="J613" s="45" t="s">
        <v>12</v>
      </c>
      <c r="K613" t="s">
        <v>2340</v>
      </c>
    </row>
    <row r="614" spans="1:13">
      <c r="A614" s="7" t="s">
        <v>3211</v>
      </c>
      <c r="B614" s="7" t="s">
        <v>2560</v>
      </c>
      <c r="C614" s="1">
        <v>53974</v>
      </c>
      <c r="G614" s="7" t="s">
        <v>3220</v>
      </c>
      <c r="H614" s="9">
        <v>0</v>
      </c>
      <c r="I614" s="45" t="s">
        <v>16</v>
      </c>
      <c r="J614" s="45" t="s">
        <v>2824</v>
      </c>
    </row>
    <row r="615" spans="1:13" s="19" customFormat="1">
      <c r="A615" s="19" t="s">
        <v>1575</v>
      </c>
      <c r="B615" s="19" t="s">
        <v>1576</v>
      </c>
      <c r="C615" s="20">
        <f>SUM(C616:C618)</f>
        <v>214510</v>
      </c>
      <c r="D615" s="20">
        <f>VLOOKUP($A615,小選挙区集計!$A$1:$H$400,5,FALSE)</f>
        <v>388436</v>
      </c>
      <c r="E615" s="20">
        <f>VLOOKUP($A615,小選挙区集計!$A$1:$H$400,8,FALSE)</f>
        <v>217970</v>
      </c>
      <c r="F615" s="20">
        <v>217964</v>
      </c>
      <c r="G615" s="20">
        <f>D615-E615</f>
        <v>170466</v>
      </c>
      <c r="H615" s="21">
        <f>E615-C615</f>
        <v>3460</v>
      </c>
      <c r="I615" s="44">
        <f>H615/E615</f>
        <v>1.5873744093223837E-2</v>
      </c>
      <c r="J615" s="42"/>
      <c r="M615" s="42"/>
    </row>
    <row r="616" spans="1:13">
      <c r="A616" s="7" t="s">
        <v>3212</v>
      </c>
      <c r="B616" s="7" t="s">
        <v>2563</v>
      </c>
      <c r="C616" s="1">
        <v>12396</v>
      </c>
      <c r="G616" s="7" t="s">
        <v>3220</v>
      </c>
      <c r="H616" s="9">
        <v>0</v>
      </c>
      <c r="I616" s="45" t="s">
        <v>3223</v>
      </c>
      <c r="J616" s="45"/>
    </row>
    <row r="617" spans="1:13">
      <c r="A617" s="7" t="s">
        <v>1578</v>
      </c>
      <c r="B617" s="7" t="s">
        <v>1577</v>
      </c>
      <c r="C617" s="1">
        <v>131082</v>
      </c>
      <c r="G617" s="7" t="s">
        <v>811</v>
      </c>
      <c r="H617" s="9">
        <v>3</v>
      </c>
      <c r="I617" s="45" t="s">
        <v>3222</v>
      </c>
      <c r="J617" s="45" t="s">
        <v>12</v>
      </c>
      <c r="K617" t="s">
        <v>2340</v>
      </c>
    </row>
    <row r="618" spans="1:13">
      <c r="A618" s="7" t="s">
        <v>3213</v>
      </c>
      <c r="B618" s="7" t="s">
        <v>2562</v>
      </c>
      <c r="C618" s="1">
        <v>71032</v>
      </c>
      <c r="G618" s="7" t="s">
        <v>3220</v>
      </c>
      <c r="H618" s="9">
        <v>0</v>
      </c>
      <c r="I618" s="45" t="s">
        <v>2905</v>
      </c>
      <c r="J618" s="45" t="s">
        <v>2831</v>
      </c>
      <c r="K618" t="s">
        <v>2833</v>
      </c>
      <c r="L618" t="s">
        <v>2832</v>
      </c>
    </row>
    <row r="619" spans="1:13" s="19" customFormat="1">
      <c r="A619" s="19" t="s">
        <v>1579</v>
      </c>
      <c r="B619" s="19" t="s">
        <v>1580</v>
      </c>
      <c r="C619" s="20">
        <f>SUM(C620:C621)</f>
        <v>213239</v>
      </c>
      <c r="D619" s="20">
        <f>VLOOKUP($A619,小選挙区集計!$A$1:$H$400,5,FALSE)</f>
        <v>371830</v>
      </c>
      <c r="E619" s="20">
        <f>VLOOKUP($A619,小選挙区集計!$A$1:$H$400,8,FALSE)</f>
        <v>216181</v>
      </c>
      <c r="F619" s="20">
        <v>216176</v>
      </c>
      <c r="G619" s="20">
        <f>D619-E619</f>
        <v>155649</v>
      </c>
      <c r="H619" s="21">
        <f>E619-C619</f>
        <v>2942</v>
      </c>
      <c r="I619" s="44">
        <f>H619/E619</f>
        <v>1.360896656042853E-2</v>
      </c>
      <c r="J619" s="42"/>
      <c r="M619" s="42"/>
    </row>
    <row r="620" spans="1:13">
      <c r="A620" s="7" t="s">
        <v>1581</v>
      </c>
      <c r="B620" s="7" t="s">
        <v>1584</v>
      </c>
      <c r="C620" s="1">
        <v>112464</v>
      </c>
      <c r="G620" s="7" t="s">
        <v>804</v>
      </c>
      <c r="H620" s="9">
        <v>2</v>
      </c>
      <c r="I620" s="45" t="s">
        <v>2905</v>
      </c>
      <c r="J620" s="41" t="s">
        <v>827</v>
      </c>
      <c r="K620" t="s">
        <v>2341</v>
      </c>
    </row>
    <row r="621" spans="1:13">
      <c r="A621" s="7" t="s">
        <v>1582</v>
      </c>
      <c r="B621" s="7" t="s">
        <v>1583</v>
      </c>
      <c r="C621" s="1">
        <v>100775</v>
      </c>
      <c r="G621" s="7" t="s">
        <v>811</v>
      </c>
      <c r="H621" s="9">
        <v>3</v>
      </c>
      <c r="I621" s="45" t="s">
        <v>3222</v>
      </c>
      <c r="J621" s="45" t="s">
        <v>12</v>
      </c>
      <c r="K621" t="s">
        <v>2340</v>
      </c>
    </row>
    <row r="622" spans="1:13" s="19" customFormat="1">
      <c r="A622" s="19" t="s">
        <v>1585</v>
      </c>
      <c r="B622" s="19" t="s">
        <v>1586</v>
      </c>
      <c r="C622" s="20">
        <f>SUM(C623:C625)</f>
        <v>157900</v>
      </c>
      <c r="D622" s="20">
        <f>VLOOKUP($A622,小選挙区集計!$A$1:$H$400,5,FALSE)</f>
        <v>320374</v>
      </c>
      <c r="E622" s="20">
        <f>VLOOKUP($A622,小選挙区集計!$A$1:$H$400,8,FALSE)</f>
        <v>160418</v>
      </c>
      <c r="F622" s="20">
        <v>160416</v>
      </c>
      <c r="G622" s="20">
        <f>D622-E622</f>
        <v>159956</v>
      </c>
      <c r="H622" s="21">
        <f>E622-C622</f>
        <v>2518</v>
      </c>
      <c r="I622" s="44">
        <f>H622/E622</f>
        <v>1.5696492912266703E-2</v>
      </c>
      <c r="J622" s="42"/>
      <c r="M622" s="42"/>
    </row>
    <row r="623" spans="1:13">
      <c r="A623" s="7" t="s">
        <v>3214</v>
      </c>
      <c r="B623" s="7" t="s">
        <v>2564</v>
      </c>
      <c r="C623" s="1">
        <v>84154</v>
      </c>
      <c r="G623" s="7" t="s">
        <v>3224</v>
      </c>
      <c r="H623" s="9">
        <v>1</v>
      </c>
      <c r="I623" s="45" t="s">
        <v>3222</v>
      </c>
      <c r="J623" s="45" t="s">
        <v>2824</v>
      </c>
    </row>
    <row r="624" spans="1:13">
      <c r="A624" s="7" t="s">
        <v>1587</v>
      </c>
      <c r="B624" s="7" t="s">
        <v>1588</v>
      </c>
      <c r="C624" s="1">
        <v>49305</v>
      </c>
      <c r="G624" s="7" t="s">
        <v>807</v>
      </c>
      <c r="H624" s="9">
        <v>0</v>
      </c>
      <c r="I624" s="45" t="s">
        <v>2894</v>
      </c>
      <c r="J624" s="45" t="s">
        <v>15</v>
      </c>
      <c r="K624" t="s">
        <v>2356</v>
      </c>
    </row>
    <row r="625" spans="1:13">
      <c r="A625" s="7" t="s">
        <v>3215</v>
      </c>
      <c r="B625" s="7" t="s">
        <v>2565</v>
      </c>
      <c r="C625" s="1">
        <v>24441</v>
      </c>
      <c r="G625" s="7" t="s">
        <v>3220</v>
      </c>
      <c r="H625" s="9">
        <v>0</v>
      </c>
      <c r="I625" s="45" t="s">
        <v>3221</v>
      </c>
      <c r="J625" s="45" t="s">
        <v>2825</v>
      </c>
    </row>
    <row r="626" spans="1:13" s="19" customFormat="1">
      <c r="A626" s="19" t="s">
        <v>1589</v>
      </c>
      <c r="B626" s="19" t="s">
        <v>1590</v>
      </c>
      <c r="C626" s="20">
        <f>SUM(C627:C630)</f>
        <v>246232</v>
      </c>
      <c r="D626" s="20">
        <f>VLOOKUP($A626,小選挙区集計!$A$1:$H$400,5,FALSE)</f>
        <v>458636</v>
      </c>
      <c r="E626" s="20">
        <f>VLOOKUP($A626,小選挙区集計!$A$1:$H$400,8,FALSE)</f>
        <v>249442</v>
      </c>
      <c r="F626" s="20">
        <v>249434</v>
      </c>
      <c r="G626" s="20">
        <f>D626-E626</f>
        <v>209194</v>
      </c>
      <c r="H626" s="21">
        <f>E626-C626</f>
        <v>3210</v>
      </c>
      <c r="I626" s="44">
        <f>H626/E626</f>
        <v>1.286872298971304E-2</v>
      </c>
      <c r="J626" s="42"/>
      <c r="M626" s="42"/>
    </row>
    <row r="627" spans="1:13">
      <c r="A627" s="7" t="s">
        <v>1591</v>
      </c>
      <c r="B627" s="7" t="s">
        <v>1594</v>
      </c>
      <c r="C627" s="1">
        <v>127580</v>
      </c>
      <c r="G627" s="7" t="s">
        <v>811</v>
      </c>
      <c r="H627" s="9">
        <v>7</v>
      </c>
      <c r="I627" s="45" t="s">
        <v>3225</v>
      </c>
      <c r="J627" s="45" t="s">
        <v>15</v>
      </c>
      <c r="K627" t="s">
        <v>2341</v>
      </c>
    </row>
    <row r="628" spans="1:13">
      <c r="A628" s="7" t="s">
        <v>3216</v>
      </c>
      <c r="B628" s="7" t="s">
        <v>2566</v>
      </c>
      <c r="C628" s="1">
        <v>51965</v>
      </c>
      <c r="G628" s="7" t="s">
        <v>3220</v>
      </c>
      <c r="H628" s="9">
        <v>0</v>
      </c>
      <c r="I628" s="45" t="s">
        <v>2905</v>
      </c>
      <c r="J628" s="45"/>
    </row>
    <row r="629" spans="1:13">
      <c r="A629" s="7" t="s">
        <v>1593</v>
      </c>
      <c r="B629" s="7" t="s">
        <v>1592</v>
      </c>
      <c r="C629" s="1">
        <v>61337</v>
      </c>
      <c r="G629" s="7" t="s">
        <v>811</v>
      </c>
      <c r="H629" s="9">
        <v>2</v>
      </c>
      <c r="I629" s="45" t="s">
        <v>3222</v>
      </c>
      <c r="J629" s="45" t="s">
        <v>12</v>
      </c>
      <c r="K629" t="s">
        <v>2340</v>
      </c>
    </row>
    <row r="630" spans="1:13">
      <c r="A630" s="7" t="s">
        <v>3217</v>
      </c>
      <c r="B630" s="7" t="s">
        <v>2567</v>
      </c>
      <c r="C630" s="1">
        <v>5350</v>
      </c>
      <c r="G630" s="7" t="s">
        <v>3220</v>
      </c>
      <c r="H630" s="9">
        <v>0</v>
      </c>
      <c r="I630" s="45" t="s">
        <v>3226</v>
      </c>
      <c r="J630" s="45"/>
    </row>
    <row r="631" spans="1:13" s="19" customFormat="1">
      <c r="A631" s="19" t="s">
        <v>1595</v>
      </c>
      <c r="B631" s="19" t="s">
        <v>1596</v>
      </c>
      <c r="C631" s="20">
        <f>SUM(C632:C634)</f>
        <v>226022</v>
      </c>
      <c r="D631" s="20">
        <f>VLOOKUP($A631,小選挙区集計!$A$1:$H$400,5,FALSE)</f>
        <v>425131</v>
      </c>
      <c r="E631" s="20">
        <f>VLOOKUP($A631,小選挙区集計!$A$1:$H$400,8,FALSE)</f>
        <v>228601</v>
      </c>
      <c r="F631" s="20">
        <v>228600</v>
      </c>
      <c r="G631" s="20">
        <f>D631-E631</f>
        <v>196530</v>
      </c>
      <c r="H631" s="21">
        <f>E631-C631</f>
        <v>2579</v>
      </c>
      <c r="I631" s="44">
        <f>H631/E631</f>
        <v>1.1281665434534406E-2</v>
      </c>
      <c r="J631" s="42"/>
      <c r="M631" s="42"/>
    </row>
    <row r="632" spans="1:13">
      <c r="A632" s="7" t="s">
        <v>1597</v>
      </c>
      <c r="B632" s="7" t="s">
        <v>1598</v>
      </c>
      <c r="C632" s="1">
        <v>104178</v>
      </c>
      <c r="G632" s="7" t="s">
        <v>811</v>
      </c>
      <c r="H632" s="9">
        <v>3</v>
      </c>
      <c r="I632" s="45" t="s">
        <v>3222</v>
      </c>
      <c r="J632" s="45" t="s">
        <v>12</v>
      </c>
      <c r="K632" t="s">
        <v>2340</v>
      </c>
    </row>
    <row r="633" spans="1:13">
      <c r="A633" s="7" t="s">
        <v>3218</v>
      </c>
      <c r="B633" s="7" t="s">
        <v>2568</v>
      </c>
      <c r="C633" s="1">
        <v>22086</v>
      </c>
      <c r="G633" s="7" t="s">
        <v>3220</v>
      </c>
      <c r="H633" s="9">
        <v>0</v>
      </c>
      <c r="I633" s="45" t="s">
        <v>3221</v>
      </c>
      <c r="J633" s="45"/>
    </row>
    <row r="634" spans="1:13">
      <c r="A634" s="7" t="s">
        <v>1599</v>
      </c>
      <c r="B634" s="7" t="s">
        <v>1600</v>
      </c>
      <c r="C634" s="1">
        <v>99758</v>
      </c>
      <c r="G634" s="7" t="s">
        <v>811</v>
      </c>
      <c r="H634" s="9">
        <v>8</v>
      </c>
      <c r="I634" s="45" t="s">
        <v>16</v>
      </c>
      <c r="J634" s="45" t="s">
        <v>15</v>
      </c>
      <c r="K634" t="s">
        <v>2341</v>
      </c>
    </row>
    <row r="635" spans="1:13" s="19" customFormat="1">
      <c r="A635" s="19" t="s">
        <v>1601</v>
      </c>
      <c r="B635" s="19" t="s">
        <v>1602</v>
      </c>
      <c r="C635" s="20">
        <f>SUM(C636:C637)</f>
        <v>190750</v>
      </c>
      <c r="D635" s="20">
        <f>VLOOKUP($A635,小選挙区集計!$A$1:$H$400,5,FALSE)</f>
        <v>328735</v>
      </c>
      <c r="E635" s="20">
        <f>VLOOKUP($A635,小選挙区集計!$A$1:$H$400,8,FALSE)</f>
        <v>193019</v>
      </c>
      <c r="F635" s="20">
        <v>193021</v>
      </c>
      <c r="G635" s="20">
        <f>D635-E635</f>
        <v>135716</v>
      </c>
      <c r="H635" s="21">
        <f>E635-C635</f>
        <v>2269</v>
      </c>
      <c r="I635" s="44">
        <f>H635/E635</f>
        <v>1.1755319424512613E-2</v>
      </c>
      <c r="J635" s="42"/>
      <c r="M635" s="42"/>
    </row>
    <row r="636" spans="1:13">
      <c r="A636" s="7" t="s">
        <v>1603</v>
      </c>
      <c r="B636" s="7" t="s">
        <v>1606</v>
      </c>
      <c r="C636" s="1">
        <v>60726</v>
      </c>
      <c r="G636" s="7" t="s">
        <v>811</v>
      </c>
      <c r="H636" s="9">
        <v>1</v>
      </c>
      <c r="I636" s="45" t="s">
        <v>16</v>
      </c>
      <c r="J636" s="45" t="s">
        <v>16</v>
      </c>
      <c r="L636" t="s">
        <v>2357</v>
      </c>
    </row>
    <row r="637" spans="1:13">
      <c r="A637" s="7" t="s">
        <v>1605</v>
      </c>
      <c r="B637" s="7" t="s">
        <v>1604</v>
      </c>
      <c r="C637" s="1">
        <v>130024</v>
      </c>
      <c r="G637" s="7" t="s">
        <v>811</v>
      </c>
      <c r="H637" s="9">
        <v>5</v>
      </c>
      <c r="I637" s="45" t="s">
        <v>3222</v>
      </c>
      <c r="J637" s="45" t="s">
        <v>12</v>
      </c>
      <c r="K637" t="s">
        <v>2340</v>
      </c>
    </row>
    <row r="638" spans="1:13" s="19" customFormat="1">
      <c r="A638" s="19" t="s">
        <v>1607</v>
      </c>
      <c r="B638" s="19" t="s">
        <v>1608</v>
      </c>
      <c r="C638" s="20">
        <f>SUM(C639:C640)</f>
        <v>204618</v>
      </c>
      <c r="D638" s="20">
        <f>VLOOKUP($A638,小選挙区集計!$A$1:$H$400,5,FALSE)</f>
        <v>367189</v>
      </c>
      <c r="E638" s="20">
        <f>VLOOKUP($A638,小選挙区集計!$A$1:$H$400,8,FALSE)</f>
        <v>207356</v>
      </c>
      <c r="F638" s="20">
        <v>207358</v>
      </c>
      <c r="G638" s="20">
        <f>D638-E638</f>
        <v>159833</v>
      </c>
      <c r="H638" s="21">
        <f>E638-C638</f>
        <v>2738</v>
      </c>
      <c r="I638" s="44">
        <f>H638/E638</f>
        <v>1.3204344219603002E-2</v>
      </c>
      <c r="J638" s="42"/>
      <c r="M638" s="42"/>
    </row>
    <row r="639" spans="1:13">
      <c r="A639" s="7" t="s">
        <v>1609</v>
      </c>
      <c r="B639" s="7" t="s">
        <v>1610</v>
      </c>
      <c r="C639" s="1">
        <v>114210</v>
      </c>
      <c r="G639" s="7" t="s">
        <v>811</v>
      </c>
      <c r="H639" s="9">
        <v>1</v>
      </c>
      <c r="I639" s="45" t="s">
        <v>16</v>
      </c>
      <c r="J639" s="45" t="s">
        <v>15</v>
      </c>
      <c r="K639" s="7" t="s">
        <v>2344</v>
      </c>
    </row>
    <row r="640" spans="1:13">
      <c r="A640" s="7" t="s">
        <v>1611</v>
      </c>
      <c r="B640" s="7" t="s">
        <v>1612</v>
      </c>
      <c r="C640" s="1">
        <v>90408</v>
      </c>
      <c r="G640" s="7" t="s">
        <v>811</v>
      </c>
      <c r="H640" s="9">
        <v>9</v>
      </c>
      <c r="I640" s="45" t="s">
        <v>3222</v>
      </c>
      <c r="J640" s="45" t="s">
        <v>12</v>
      </c>
      <c r="K640" t="s">
        <v>2340</v>
      </c>
    </row>
    <row r="641" spans="1:13" s="19" customFormat="1">
      <c r="A641" s="19" t="s">
        <v>1613</v>
      </c>
      <c r="B641" s="19" t="s">
        <v>100</v>
      </c>
      <c r="C641" s="19">
        <f>C642+C646+C649+C652+C656+C660+C664+C668+C671+C674+C680+C684+C687+C690+C694</f>
        <v>3341514</v>
      </c>
      <c r="D641" s="20">
        <f>D642+D646+D649+D652+D656+D660+D664+D668+D671+D674+D680+D684+D687+D690+D694</f>
        <v>6121964</v>
      </c>
      <c r="E641" s="20">
        <f>E642+E646+E649+E652+E656+E660+E664+E668+E671+E674+E680+E684+E687+E690+E694</f>
        <v>3426444</v>
      </c>
      <c r="F641" s="20">
        <f>F642+F646+F649+F652+F656+F660+F664+F668+F671+F674+F680+F684+F687+F690+F694</f>
        <v>3426397</v>
      </c>
      <c r="G641" s="20">
        <f>D641-E641</f>
        <v>2695520</v>
      </c>
      <c r="H641" s="21">
        <f>E641-C641</f>
        <v>84930</v>
      </c>
      <c r="I641" s="44">
        <f>H641/E641</f>
        <v>2.478663010397952E-2</v>
      </c>
      <c r="J641" s="42"/>
      <c r="M641" s="42"/>
    </row>
    <row r="642" spans="1:13" s="19" customFormat="1">
      <c r="A642" s="19" t="s">
        <v>1614</v>
      </c>
      <c r="B642" s="19" t="s">
        <v>1615</v>
      </c>
      <c r="C642" s="13">
        <f>SUM(C643:C645)</f>
        <v>192802</v>
      </c>
      <c r="D642" s="20">
        <f>VLOOKUP($A642,小選挙区集計!$A$1:$H$400,5,FALSE)</f>
        <v>400338</v>
      </c>
      <c r="E642" s="20">
        <f>VLOOKUP($A642,小選挙区集計!$A$1:$H$400,8,FALSE)</f>
        <v>198136</v>
      </c>
      <c r="F642" s="20">
        <v>198133</v>
      </c>
      <c r="G642" s="20">
        <f>D642-E642</f>
        <v>202202</v>
      </c>
      <c r="H642" s="21">
        <f>E642-C642</f>
        <v>5334</v>
      </c>
      <c r="I642" s="44">
        <f>H642/E642</f>
        <v>2.6920902814228612E-2</v>
      </c>
      <c r="J642" s="42"/>
      <c r="M642" s="42"/>
    </row>
    <row r="643" spans="1:13">
      <c r="A643" s="7" t="s">
        <v>1616</v>
      </c>
      <c r="B643" s="7" t="s">
        <v>1619</v>
      </c>
      <c r="C643" s="38">
        <v>94107</v>
      </c>
      <c r="G643" s="7" t="s">
        <v>811</v>
      </c>
      <c r="H643" s="9">
        <v>3</v>
      </c>
      <c r="I643" s="45" t="s">
        <v>3222</v>
      </c>
      <c r="J643" s="45" t="s">
        <v>12</v>
      </c>
      <c r="K643" t="s">
        <v>2340</v>
      </c>
    </row>
    <row r="644" spans="1:13">
      <c r="A644" s="7" t="s">
        <v>3230</v>
      </c>
      <c r="B644" s="7" t="s">
        <v>2548</v>
      </c>
      <c r="C644" s="38">
        <v>6988</v>
      </c>
      <c r="G644" s="7" t="s">
        <v>3220</v>
      </c>
      <c r="H644" s="9">
        <v>0</v>
      </c>
      <c r="I644" s="45" t="s">
        <v>2896</v>
      </c>
      <c r="J644" s="45"/>
    </row>
    <row r="645" spans="1:13">
      <c r="A645" s="7" t="s">
        <v>1618</v>
      </c>
      <c r="B645" s="7" t="s">
        <v>1617</v>
      </c>
      <c r="C645" s="38">
        <v>91707</v>
      </c>
      <c r="G645" s="7" t="s">
        <v>811</v>
      </c>
      <c r="H645" s="9">
        <v>2</v>
      </c>
      <c r="I645" s="45" t="s">
        <v>2905</v>
      </c>
      <c r="J645" s="45" t="s">
        <v>16</v>
      </c>
      <c r="K645" t="s">
        <v>2341</v>
      </c>
    </row>
    <row r="646" spans="1:13" s="19" customFormat="1">
      <c r="A646" s="19" t="s">
        <v>1620</v>
      </c>
      <c r="B646" s="19" t="s">
        <v>1621</v>
      </c>
      <c r="C646" s="13">
        <f>SUM(C647:C648)</f>
        <v>210815</v>
      </c>
      <c r="D646" s="20">
        <f>VLOOKUP($A646,小選挙区集計!$A$1:$H$400,5,FALSE)</f>
        <v>404436</v>
      </c>
      <c r="E646" s="20">
        <f>VLOOKUP($A646,小選挙区集計!$A$1:$H$400,8,FALSE)</f>
        <v>216125</v>
      </c>
      <c r="F646" s="20">
        <v>216121</v>
      </c>
      <c r="G646" s="20">
        <f>D646-E646</f>
        <v>188311</v>
      </c>
      <c r="H646" s="21">
        <f>E646-C646</f>
        <v>5310</v>
      </c>
      <c r="I646" s="44">
        <f>H646/E646</f>
        <v>2.4569115095430884E-2</v>
      </c>
      <c r="J646" s="42"/>
      <c r="M646" s="42"/>
    </row>
    <row r="647" spans="1:13">
      <c r="A647" s="7" t="s">
        <v>1622</v>
      </c>
      <c r="B647" s="7" t="s">
        <v>1623</v>
      </c>
      <c r="C647" s="38">
        <v>131397</v>
      </c>
      <c r="G647" s="7" t="s">
        <v>811</v>
      </c>
      <c r="H647" s="9">
        <v>8</v>
      </c>
      <c r="I647" s="45" t="s">
        <v>2894</v>
      </c>
      <c r="J647" s="45" t="s">
        <v>15</v>
      </c>
      <c r="K647" t="s">
        <v>2341</v>
      </c>
    </row>
    <row r="648" spans="1:13">
      <c r="A648" s="7" t="s">
        <v>3231</v>
      </c>
      <c r="B648" s="7" t="s">
        <v>2549</v>
      </c>
      <c r="C648" s="38">
        <v>79418</v>
      </c>
      <c r="G648" s="7" t="s">
        <v>3220</v>
      </c>
      <c r="H648" s="9">
        <v>0</v>
      </c>
      <c r="I648" s="45" t="s">
        <v>12</v>
      </c>
      <c r="J648" s="45" t="s">
        <v>2825</v>
      </c>
    </row>
    <row r="649" spans="1:13" s="19" customFormat="1">
      <c r="A649" s="19" t="s">
        <v>1624</v>
      </c>
      <c r="B649" s="19" t="s">
        <v>1625</v>
      </c>
      <c r="C649" s="13">
        <f>SUM(C650:C651)</f>
        <v>220889</v>
      </c>
      <c r="D649" s="20">
        <f>VLOOKUP($A649,小選挙区集計!$A$1:$H$400,5,FALSE)</f>
        <v>417728</v>
      </c>
      <c r="E649" s="20">
        <f>VLOOKUP($A649,小選挙区集計!$A$1:$H$400,8,FALSE)</f>
        <v>226501</v>
      </c>
      <c r="F649" s="20">
        <v>226496</v>
      </c>
      <c r="G649" s="20">
        <f>D649-E649</f>
        <v>191227</v>
      </c>
      <c r="H649" s="21">
        <f>E649-C649</f>
        <v>5612</v>
      </c>
      <c r="I649" s="44">
        <f>H649/E649</f>
        <v>2.4776932552174162E-2</v>
      </c>
      <c r="J649" s="42"/>
      <c r="M649" s="42"/>
    </row>
    <row r="650" spans="1:13">
      <c r="A650" s="7" t="s">
        <v>1626</v>
      </c>
      <c r="B650" s="7" t="s">
        <v>1629</v>
      </c>
      <c r="C650" s="38">
        <v>99489</v>
      </c>
      <c r="G650" s="7" t="s">
        <v>811</v>
      </c>
      <c r="H650" s="9">
        <v>3</v>
      </c>
      <c r="I650" s="45" t="s">
        <v>12</v>
      </c>
      <c r="J650" s="45" t="s">
        <v>12</v>
      </c>
      <c r="K650" t="s">
        <v>2340</v>
      </c>
    </row>
    <row r="651" spans="1:13">
      <c r="A651" s="7" t="s">
        <v>1628</v>
      </c>
      <c r="B651" s="7" t="s">
        <v>1627</v>
      </c>
      <c r="C651" s="38">
        <v>121400</v>
      </c>
      <c r="G651" s="7" t="s">
        <v>811</v>
      </c>
      <c r="H651" s="9">
        <v>8</v>
      </c>
      <c r="I651" s="45" t="s">
        <v>2905</v>
      </c>
      <c r="J651" s="45" t="s">
        <v>16</v>
      </c>
      <c r="K651" t="s">
        <v>2341</v>
      </c>
    </row>
    <row r="652" spans="1:13" s="19" customFormat="1">
      <c r="A652" s="19" t="s">
        <v>1630</v>
      </c>
      <c r="B652" s="19" t="s">
        <v>1631</v>
      </c>
      <c r="C652" s="13">
        <f>SUM(C653:C655)</f>
        <v>178430</v>
      </c>
      <c r="D652" s="20">
        <f>VLOOKUP($A652,小選挙区集計!$A$1:$H$400,5,FALSE)</f>
        <v>372310</v>
      </c>
      <c r="E652" s="20">
        <f>VLOOKUP($A652,小選挙区集計!$A$1:$H$400,8,FALSE)</f>
        <v>182259</v>
      </c>
      <c r="F652" s="20">
        <v>182256</v>
      </c>
      <c r="G652" s="20">
        <f>D652-E652</f>
        <v>190051</v>
      </c>
      <c r="H652" s="21">
        <f>E652-C652</f>
        <v>3829</v>
      </c>
      <c r="I652" s="44">
        <f>H652/E652</f>
        <v>2.1008564734800478E-2</v>
      </c>
      <c r="J652" s="42"/>
      <c r="M652" s="42"/>
    </row>
    <row r="653" spans="1:13">
      <c r="A653" s="7" t="s">
        <v>1632</v>
      </c>
      <c r="B653" s="7" t="s">
        <v>1635</v>
      </c>
      <c r="C653" s="38">
        <v>78004</v>
      </c>
      <c r="G653" s="7" t="s">
        <v>811</v>
      </c>
      <c r="H653" s="9">
        <v>3</v>
      </c>
      <c r="I653" s="45" t="s">
        <v>12</v>
      </c>
      <c r="J653" s="45" t="s">
        <v>12</v>
      </c>
      <c r="K653" t="s">
        <v>2340</v>
      </c>
    </row>
    <row r="654" spans="1:13">
      <c r="A654" s="7" t="s">
        <v>3232</v>
      </c>
      <c r="B654" s="7" t="s">
        <v>2550</v>
      </c>
      <c r="C654" s="38">
        <v>27640</v>
      </c>
      <c r="G654" s="7" t="s">
        <v>3220</v>
      </c>
      <c r="H654" s="9">
        <v>0</v>
      </c>
      <c r="I654" s="45" t="s">
        <v>14</v>
      </c>
      <c r="J654" s="45"/>
    </row>
    <row r="655" spans="1:13">
      <c r="A655" s="7" t="s">
        <v>1634</v>
      </c>
      <c r="B655" s="7" t="s">
        <v>1633</v>
      </c>
      <c r="C655" s="38">
        <v>72786</v>
      </c>
      <c r="G655" s="7" t="s">
        <v>811</v>
      </c>
      <c r="H655" s="9">
        <v>6</v>
      </c>
      <c r="I655" s="45" t="s">
        <v>2905</v>
      </c>
      <c r="J655" s="45" t="s">
        <v>15</v>
      </c>
      <c r="K655" t="s">
        <v>2344</v>
      </c>
    </row>
    <row r="656" spans="1:13" s="19" customFormat="1">
      <c r="A656" s="19" t="s">
        <v>1636</v>
      </c>
      <c r="B656" s="19" t="s">
        <v>1637</v>
      </c>
      <c r="C656" s="13">
        <f>SUM(C657:C659)</f>
        <v>204855</v>
      </c>
      <c r="D656" s="20">
        <f>VLOOKUP($A656,小選挙区集計!$A$1:$H$400,5,FALSE)</f>
        <v>432024</v>
      </c>
      <c r="E656" s="20">
        <f>VLOOKUP($A656,小選挙区集計!$A$1:$H$400,8,FALSE)</f>
        <v>210101</v>
      </c>
      <c r="F656" s="20">
        <v>210096</v>
      </c>
      <c r="G656" s="20">
        <f>D656-E656</f>
        <v>221923</v>
      </c>
      <c r="H656" s="21">
        <f>E656-C656</f>
        <v>5246</v>
      </c>
      <c r="I656" s="44">
        <f>H656/E656</f>
        <v>2.4968943508122284E-2</v>
      </c>
      <c r="J656" s="42"/>
      <c r="M656" s="42"/>
    </row>
    <row r="657" spans="1:13">
      <c r="A657" s="7" t="s">
        <v>3233</v>
      </c>
      <c r="B657" s="7" t="s">
        <v>2552</v>
      </c>
      <c r="C657" s="38">
        <v>45540</v>
      </c>
      <c r="G657" s="7" t="s">
        <v>3220</v>
      </c>
      <c r="H657" s="9">
        <v>0</v>
      </c>
      <c r="I657" s="45" t="s">
        <v>14</v>
      </c>
      <c r="J657" s="45"/>
    </row>
    <row r="658" spans="1:13">
      <c r="A658" s="7" t="s">
        <v>3234</v>
      </c>
      <c r="B658" s="7" t="s">
        <v>2551</v>
      </c>
      <c r="C658" s="38">
        <v>74995</v>
      </c>
      <c r="G658" s="7" t="s">
        <v>3220</v>
      </c>
      <c r="H658" s="9">
        <v>0</v>
      </c>
      <c r="I658" s="45" t="s">
        <v>16</v>
      </c>
      <c r="J658" s="45" t="s">
        <v>2824</v>
      </c>
    </row>
    <row r="659" spans="1:13">
      <c r="A659" s="7" t="s">
        <v>1638</v>
      </c>
      <c r="B659" s="7" t="s">
        <v>1639</v>
      </c>
      <c r="C659" s="38">
        <v>84320</v>
      </c>
      <c r="G659" s="7" t="s">
        <v>811</v>
      </c>
      <c r="H659" s="9">
        <v>3</v>
      </c>
      <c r="I659" s="45" t="s">
        <v>3222</v>
      </c>
      <c r="J659" s="45" t="s">
        <v>12</v>
      </c>
      <c r="K659" t="s">
        <v>2340</v>
      </c>
    </row>
    <row r="660" spans="1:13" s="19" customFormat="1">
      <c r="A660" s="19" t="s">
        <v>1640</v>
      </c>
      <c r="B660" s="19" t="s">
        <v>1641</v>
      </c>
      <c r="C660" s="13">
        <f>SUM(C661:C663)</f>
        <v>233379</v>
      </c>
      <c r="D660" s="20">
        <f>VLOOKUP($A660,小選挙区集計!$A$1:$H$400,5,FALSE)</f>
        <v>435949</v>
      </c>
      <c r="E660" s="20">
        <f>VLOOKUP($A660,小選挙区集計!$A$1:$H$400,8,FALSE)</f>
        <v>239021</v>
      </c>
      <c r="F660" s="20">
        <v>239018</v>
      </c>
      <c r="G660" s="20">
        <f>D660-E660</f>
        <v>196928</v>
      </c>
      <c r="H660" s="21">
        <f>E660-C660</f>
        <v>5642</v>
      </c>
      <c r="I660" s="44">
        <f>H660/E660</f>
        <v>2.3604620514515461E-2</v>
      </c>
      <c r="J660" s="42"/>
      <c r="M660" s="42"/>
    </row>
    <row r="661" spans="1:13">
      <c r="A661" s="7" t="s">
        <v>3235</v>
      </c>
      <c r="B661" s="7" t="s">
        <v>2554</v>
      </c>
      <c r="C661" s="38">
        <v>20299</v>
      </c>
      <c r="G661" s="7" t="s">
        <v>3220</v>
      </c>
      <c r="H661" s="9">
        <v>0</v>
      </c>
      <c r="I661" s="45" t="s">
        <v>3223</v>
      </c>
      <c r="J661" s="45"/>
    </row>
    <row r="662" spans="1:13">
      <c r="A662" s="7" t="s">
        <v>3236</v>
      </c>
      <c r="B662" s="7" t="s">
        <v>2553</v>
      </c>
      <c r="C662" s="38">
        <v>76912</v>
      </c>
      <c r="G662" s="7" t="s">
        <v>3224</v>
      </c>
      <c r="H662" s="9">
        <v>1</v>
      </c>
      <c r="I662" s="45" t="s">
        <v>16</v>
      </c>
      <c r="J662" s="45" t="s">
        <v>2834</v>
      </c>
      <c r="K662" t="s">
        <v>2825</v>
      </c>
    </row>
    <row r="663" spans="1:13">
      <c r="A663" s="7" t="s">
        <v>1643</v>
      </c>
      <c r="B663" s="7" t="s">
        <v>1642</v>
      </c>
      <c r="C663" s="38">
        <v>136168</v>
      </c>
      <c r="G663" s="7" t="s">
        <v>811</v>
      </c>
      <c r="H663" s="9">
        <v>5</v>
      </c>
      <c r="I663" s="45" t="s">
        <v>3222</v>
      </c>
      <c r="J663" s="45" t="s">
        <v>12</v>
      </c>
      <c r="K663" t="s">
        <v>2340</v>
      </c>
    </row>
    <row r="664" spans="1:13" s="19" customFormat="1">
      <c r="A664" s="19" t="s">
        <v>1644</v>
      </c>
      <c r="B664" s="19" t="s">
        <v>1645</v>
      </c>
      <c r="C664" s="13">
        <f>SUM(C665:C667)</f>
        <v>264595</v>
      </c>
      <c r="D664" s="20">
        <f>VLOOKUP($A664,小選挙区集計!$A$1:$H$400,5,FALSE)</f>
        <v>455656</v>
      </c>
      <c r="E664" s="20">
        <f>VLOOKUP($A664,小選挙区集計!$A$1:$H$400,8,FALSE)</f>
        <v>271277</v>
      </c>
      <c r="F664" s="20">
        <v>271269</v>
      </c>
      <c r="G664" s="20">
        <f>D664-E664</f>
        <v>184379</v>
      </c>
      <c r="H664" s="21">
        <f>E664-C664</f>
        <v>6682</v>
      </c>
      <c r="I664" s="44">
        <f>H664/E664</f>
        <v>2.463164956852221E-2</v>
      </c>
      <c r="J664" s="42"/>
      <c r="M664" s="42"/>
    </row>
    <row r="665" spans="1:13">
      <c r="A665" s="7" t="s">
        <v>3237</v>
      </c>
      <c r="B665" s="7" t="s">
        <v>2556</v>
      </c>
      <c r="C665" s="38">
        <v>30956</v>
      </c>
      <c r="G665" s="7" t="s">
        <v>3220</v>
      </c>
      <c r="H665" s="9">
        <v>0</v>
      </c>
      <c r="I665" s="45" t="s">
        <v>3223</v>
      </c>
      <c r="J665" s="45"/>
      <c r="K665" s="7"/>
    </row>
    <row r="666" spans="1:13">
      <c r="A666" s="7" t="s">
        <v>3238</v>
      </c>
      <c r="B666" s="7" t="s">
        <v>2555</v>
      </c>
      <c r="C666" s="38">
        <v>88914</v>
      </c>
      <c r="G666" s="7" t="s">
        <v>3219</v>
      </c>
      <c r="H666" s="9">
        <v>1</v>
      </c>
      <c r="I666" s="45" t="s">
        <v>2905</v>
      </c>
      <c r="J666" s="45" t="s">
        <v>2837</v>
      </c>
      <c r="K666" s="7" t="s">
        <v>2836</v>
      </c>
      <c r="L666" t="s">
        <v>2835</v>
      </c>
    </row>
    <row r="667" spans="1:13">
      <c r="A667" s="7" t="s">
        <v>3239</v>
      </c>
      <c r="B667" s="7" t="s">
        <v>1646</v>
      </c>
      <c r="C667" s="38">
        <v>144725</v>
      </c>
      <c r="G667" s="7" t="s">
        <v>811</v>
      </c>
      <c r="H667" s="9">
        <v>5</v>
      </c>
      <c r="I667" s="45" t="s">
        <v>3222</v>
      </c>
      <c r="J667" s="45" t="s">
        <v>12</v>
      </c>
      <c r="K667" s="7" t="s">
        <v>2340</v>
      </c>
    </row>
    <row r="668" spans="1:13" s="19" customFormat="1">
      <c r="A668" s="19" t="s">
        <v>1647</v>
      </c>
      <c r="B668" s="19" t="s">
        <v>1648</v>
      </c>
      <c r="C668" s="13">
        <f>SUM(C669:C670)</f>
        <v>242363</v>
      </c>
      <c r="D668" s="20">
        <f>VLOOKUP($A668,小選挙区集計!$A$1:$H$400,5,FALSE)</f>
        <v>437645</v>
      </c>
      <c r="E668" s="20">
        <f>VLOOKUP($A668,小選挙区集計!$A$1:$H$400,8,FALSE)</f>
        <v>247395</v>
      </c>
      <c r="F668" s="20">
        <v>247393</v>
      </c>
      <c r="G668" s="20">
        <f>D668-E668</f>
        <v>190250</v>
      </c>
      <c r="H668" s="21">
        <f>E668-C668</f>
        <v>5032</v>
      </c>
      <c r="I668" s="44">
        <f>H668/E668</f>
        <v>2.0339942197700033E-2</v>
      </c>
      <c r="J668" s="42"/>
      <c r="M668" s="42"/>
    </row>
    <row r="669" spans="1:13">
      <c r="A669" s="7" t="s">
        <v>1649</v>
      </c>
      <c r="B669" s="7" t="s">
        <v>1651</v>
      </c>
      <c r="C669" s="38">
        <v>120649</v>
      </c>
      <c r="G669" s="7" t="s">
        <v>804</v>
      </c>
      <c r="H669" s="9">
        <v>5</v>
      </c>
      <c r="I669" s="45" t="s">
        <v>2905</v>
      </c>
      <c r="J669" s="41" t="s">
        <v>827</v>
      </c>
      <c r="K669" t="s">
        <v>2341</v>
      </c>
    </row>
    <row r="670" spans="1:13">
      <c r="A670" s="7" t="s">
        <v>1650</v>
      </c>
      <c r="B670" s="7" t="s">
        <v>1652</v>
      </c>
      <c r="C670" s="38">
        <v>121714</v>
      </c>
      <c r="G670" s="7" t="s">
        <v>811</v>
      </c>
      <c r="H670" s="9">
        <v>4</v>
      </c>
      <c r="I670" s="45" t="s">
        <v>3222</v>
      </c>
      <c r="J670" s="45" t="s">
        <v>12</v>
      </c>
      <c r="K670" t="s">
        <v>2340</v>
      </c>
    </row>
    <row r="671" spans="1:13" s="19" customFormat="1">
      <c r="A671" s="19" t="s">
        <v>1653</v>
      </c>
      <c r="B671" s="19" t="s">
        <v>1654</v>
      </c>
      <c r="C671" s="13">
        <f>SUM(C672:C673)</f>
        <v>227935</v>
      </c>
      <c r="D671" s="20">
        <f>VLOOKUP($A671,小選挙区集計!$A$1:$H$400,5,FALSE)</f>
        <v>432760</v>
      </c>
      <c r="E671" s="20">
        <f>VLOOKUP($A671,小選挙区集計!$A$1:$H$400,8,FALSE)</f>
        <v>233625</v>
      </c>
      <c r="F671" s="20">
        <v>233618</v>
      </c>
      <c r="G671" s="20">
        <f>D671-E671</f>
        <v>199135</v>
      </c>
      <c r="H671" s="21">
        <f>E671-C671</f>
        <v>5690</v>
      </c>
      <c r="I671" s="44">
        <f>H671/E671</f>
        <v>2.4355270197966829E-2</v>
      </c>
      <c r="J671" s="42"/>
      <c r="M671" s="42"/>
    </row>
    <row r="672" spans="1:13">
      <c r="A672" s="7" t="s">
        <v>1655</v>
      </c>
      <c r="B672" s="7" t="s">
        <v>1656</v>
      </c>
      <c r="C672" s="38">
        <v>120213</v>
      </c>
      <c r="G672" s="7" t="s">
        <v>811</v>
      </c>
      <c r="H672" s="9">
        <v>3</v>
      </c>
      <c r="I672" s="45" t="s">
        <v>3222</v>
      </c>
      <c r="J672" s="45" t="s">
        <v>12</v>
      </c>
      <c r="K672" s="7" t="s">
        <v>2340</v>
      </c>
    </row>
    <row r="673" spans="1:13">
      <c r="A673" s="7" t="s">
        <v>3240</v>
      </c>
      <c r="B673" s="7" t="s">
        <v>1657</v>
      </c>
      <c r="C673" s="38">
        <v>107722</v>
      </c>
      <c r="G673" s="7" t="s">
        <v>811</v>
      </c>
      <c r="H673" s="9">
        <v>5</v>
      </c>
      <c r="I673" s="45" t="s">
        <v>2905</v>
      </c>
      <c r="J673" s="45" t="s">
        <v>15</v>
      </c>
      <c r="K673" t="s">
        <v>2341</v>
      </c>
    </row>
    <row r="674" spans="1:13" s="19" customFormat="1">
      <c r="A674" s="19" t="s">
        <v>1658</v>
      </c>
      <c r="B674" s="19" t="s">
        <v>1659</v>
      </c>
      <c r="C674" s="13">
        <f>SUM(C675:C679)</f>
        <v>231677</v>
      </c>
      <c r="D674" s="20">
        <f>VLOOKUP($A674,小選挙区集計!$A$1:$H$400,5,FALSE)</f>
        <v>436560</v>
      </c>
      <c r="E674" s="20">
        <f>VLOOKUP($A674,小選挙区集計!$A$1:$H$400,8,FALSE)</f>
        <v>237890</v>
      </c>
      <c r="F674" s="20">
        <v>237888</v>
      </c>
      <c r="G674" s="20">
        <f>D674-E674</f>
        <v>198670</v>
      </c>
      <c r="H674" s="21">
        <f>E674-C674</f>
        <v>6213</v>
      </c>
      <c r="I674" s="44">
        <f>H674/E674</f>
        <v>2.6117112951364076E-2</v>
      </c>
      <c r="J674" s="42"/>
      <c r="M674" s="42"/>
    </row>
    <row r="675" spans="1:13">
      <c r="A675" s="7" t="s">
        <v>1660</v>
      </c>
      <c r="B675" t="s">
        <v>1663</v>
      </c>
      <c r="C675" s="38">
        <v>81107</v>
      </c>
      <c r="G675" s="7" t="s">
        <v>811</v>
      </c>
      <c r="H675" s="9">
        <v>7</v>
      </c>
      <c r="I675" s="45" t="s">
        <v>3222</v>
      </c>
      <c r="J675" s="45" t="s">
        <v>12</v>
      </c>
      <c r="K675" t="s">
        <v>2340</v>
      </c>
    </row>
    <row r="676" spans="1:13">
      <c r="A676" s="7" t="s">
        <v>3241</v>
      </c>
      <c r="B676" s="7" t="s">
        <v>1664</v>
      </c>
      <c r="C676" s="38">
        <v>20989</v>
      </c>
      <c r="G676" s="7" t="s">
        <v>807</v>
      </c>
      <c r="H676" s="9">
        <v>0</v>
      </c>
      <c r="I676" s="45" t="s">
        <v>3053</v>
      </c>
      <c r="J676" s="45" t="s">
        <v>15</v>
      </c>
      <c r="K676" t="s">
        <v>2359</v>
      </c>
    </row>
    <row r="677" spans="1:13">
      <c r="A677" s="7" t="s">
        <v>3242</v>
      </c>
      <c r="B677" s="7" t="s">
        <v>2557</v>
      </c>
      <c r="C677" s="38">
        <v>53375</v>
      </c>
      <c r="G677" s="7" t="s">
        <v>3220</v>
      </c>
      <c r="H677" s="9">
        <v>0</v>
      </c>
      <c r="I677" s="45" t="s">
        <v>2905</v>
      </c>
      <c r="J677" s="45"/>
    </row>
    <row r="678" spans="1:13">
      <c r="A678" s="7" t="s">
        <v>3243</v>
      </c>
      <c r="B678" s="7" t="s">
        <v>1662</v>
      </c>
      <c r="C678" s="38">
        <v>13605</v>
      </c>
      <c r="G678" s="7" t="s">
        <v>807</v>
      </c>
      <c r="H678" s="9">
        <v>0</v>
      </c>
      <c r="I678" s="45" t="s">
        <v>3223</v>
      </c>
      <c r="J678" s="45" t="s">
        <v>17</v>
      </c>
      <c r="K678" s="7" t="s">
        <v>2342</v>
      </c>
    </row>
    <row r="679" spans="1:13">
      <c r="A679" s="7" t="s">
        <v>3244</v>
      </c>
      <c r="B679" s="7" t="s">
        <v>1661</v>
      </c>
      <c r="C679" s="38">
        <v>62601</v>
      </c>
      <c r="G679" s="7" t="s">
        <v>811</v>
      </c>
      <c r="H679" s="9">
        <v>3</v>
      </c>
      <c r="I679" s="45" t="s">
        <v>3221</v>
      </c>
      <c r="J679" s="45" t="s">
        <v>14</v>
      </c>
      <c r="K679" s="7" t="s">
        <v>2349</v>
      </c>
      <c r="L679" s="7" t="s">
        <v>2119</v>
      </c>
    </row>
    <row r="680" spans="1:13" s="19" customFormat="1">
      <c r="A680" s="19" t="s">
        <v>1665</v>
      </c>
      <c r="B680" s="19" t="s">
        <v>1666</v>
      </c>
      <c r="C680" s="13">
        <f>SUM(C681:C683)</f>
        <v>228796</v>
      </c>
      <c r="D680" s="20">
        <f>VLOOKUP($A680,小選挙区集計!$A$1:$H$400,5,FALSE)</f>
        <v>383834</v>
      </c>
      <c r="E680" s="20">
        <f>VLOOKUP($A680,小選挙区集計!$A$1:$H$400,8,FALSE)</f>
        <v>241037</v>
      </c>
      <c r="F680" s="20">
        <v>241033</v>
      </c>
      <c r="G680" s="20">
        <f>D680-E680</f>
        <v>142797</v>
      </c>
      <c r="H680" s="21">
        <f>E680-C680</f>
        <v>12241</v>
      </c>
      <c r="I680" s="44">
        <f>H680/E680</f>
        <v>5.0784734293905086E-2</v>
      </c>
      <c r="J680" s="42"/>
      <c r="M680" s="42"/>
    </row>
    <row r="681" spans="1:13">
      <c r="A681" s="7" t="s">
        <v>1667</v>
      </c>
      <c r="B681" s="7" t="s">
        <v>1670</v>
      </c>
      <c r="C681" s="38">
        <v>158018</v>
      </c>
      <c r="G681" s="7" t="s">
        <v>811</v>
      </c>
      <c r="H681" s="9">
        <v>3</v>
      </c>
      <c r="I681" s="45" t="s">
        <v>3222</v>
      </c>
      <c r="J681" s="45" t="s">
        <v>12</v>
      </c>
      <c r="K681" t="s">
        <v>2340</v>
      </c>
    </row>
    <row r="682" spans="1:13">
      <c r="A682" s="7" t="s">
        <v>1669</v>
      </c>
      <c r="B682" s="7" t="s">
        <v>1668</v>
      </c>
      <c r="C682" s="38">
        <v>36788</v>
      </c>
      <c r="G682" s="7" t="s">
        <v>807</v>
      </c>
      <c r="H682" s="9">
        <v>0</v>
      </c>
      <c r="I682" s="45" t="s">
        <v>3223</v>
      </c>
      <c r="J682" s="45" t="s">
        <v>17</v>
      </c>
    </row>
    <row r="683" spans="1:13">
      <c r="A683" s="7" t="s">
        <v>3245</v>
      </c>
      <c r="B683" s="7" t="s">
        <v>3227</v>
      </c>
      <c r="C683" s="38">
        <v>33990</v>
      </c>
      <c r="G683" s="7" t="s">
        <v>3220</v>
      </c>
      <c r="H683" s="9">
        <v>0</v>
      </c>
      <c r="I683" s="41" t="s">
        <v>3225</v>
      </c>
    </row>
    <row r="684" spans="1:13" s="19" customFormat="1">
      <c r="A684" s="19" t="s">
        <v>1671</v>
      </c>
      <c r="B684" s="19" t="s">
        <v>1672</v>
      </c>
      <c r="C684" s="13">
        <f>SUM(C685:C686)</f>
        <v>270619</v>
      </c>
      <c r="D684" s="20">
        <f>VLOOKUP($A684,小選挙区集計!$A$1:$H$400,5,FALSE)</f>
        <v>444780</v>
      </c>
      <c r="E684" s="20">
        <f>VLOOKUP($A684,小選挙区集計!$A$1:$H$400,8,FALSE)</f>
        <v>275635</v>
      </c>
      <c r="F684" s="20">
        <v>275645</v>
      </c>
      <c r="G684" s="20">
        <f>D684-E684</f>
        <v>169145</v>
      </c>
      <c r="H684" s="21">
        <f>E684-C684</f>
        <v>5016</v>
      </c>
      <c r="I684" s="44">
        <f>H684/E684</f>
        <v>1.8197979211638581E-2</v>
      </c>
      <c r="J684" s="42"/>
      <c r="M684" s="42"/>
    </row>
    <row r="685" spans="1:13">
      <c r="A685" s="7" t="s">
        <v>1673</v>
      </c>
      <c r="B685" s="7" t="s">
        <v>1674</v>
      </c>
      <c r="C685" s="38">
        <v>142536</v>
      </c>
      <c r="G685" s="7" t="s">
        <v>811</v>
      </c>
      <c r="H685" s="9">
        <v>3</v>
      </c>
      <c r="I685" s="45" t="s">
        <v>16</v>
      </c>
      <c r="J685" s="41" t="s">
        <v>827</v>
      </c>
      <c r="K685" t="s">
        <v>2344</v>
      </c>
    </row>
    <row r="686" spans="1:13">
      <c r="A686" s="7" t="s">
        <v>3246</v>
      </c>
      <c r="B686" s="7" t="s">
        <v>1675</v>
      </c>
      <c r="C686" s="38">
        <v>128083</v>
      </c>
      <c r="G686" s="7" t="s">
        <v>811</v>
      </c>
      <c r="H686" s="9">
        <v>3</v>
      </c>
      <c r="I686" s="45" t="s">
        <v>3222</v>
      </c>
      <c r="J686" s="45" t="s">
        <v>12</v>
      </c>
      <c r="K686" t="s">
        <v>2340</v>
      </c>
    </row>
    <row r="687" spans="1:13" s="19" customFormat="1">
      <c r="A687" s="19" t="s">
        <v>1676</v>
      </c>
      <c r="B687" s="19" t="s">
        <v>1677</v>
      </c>
      <c r="C687" s="13">
        <f>SUM(C688:C689)</f>
        <v>254236</v>
      </c>
      <c r="D687" s="20">
        <f>VLOOKUP($A687,小選挙区集計!$A$1:$H$400,5,FALSE)</f>
        <v>422731</v>
      </c>
      <c r="E687" s="20">
        <f>VLOOKUP($A687,小選挙区集計!$A$1:$H$400,8,FALSE)</f>
        <v>260242</v>
      </c>
      <c r="F687" s="20">
        <v>260239</v>
      </c>
      <c r="G687" s="20">
        <f>D687-E687</f>
        <v>162489</v>
      </c>
      <c r="H687" s="21">
        <f>E687-C687</f>
        <v>6006</v>
      </c>
      <c r="I687" s="44">
        <f>H687/E687</f>
        <v>2.3078519224414198E-2</v>
      </c>
      <c r="J687" s="42"/>
      <c r="M687" s="42"/>
    </row>
    <row r="688" spans="1:13">
      <c r="A688" s="7" t="s">
        <v>3247</v>
      </c>
      <c r="B688" s="7" t="s">
        <v>2558</v>
      </c>
      <c r="C688" s="38">
        <v>120203</v>
      </c>
      <c r="G688" s="7" t="s">
        <v>3220</v>
      </c>
      <c r="H688" s="9">
        <v>0</v>
      </c>
      <c r="I688" s="45" t="s">
        <v>3222</v>
      </c>
      <c r="J688" s="45" t="s">
        <v>2824</v>
      </c>
    </row>
    <row r="689" spans="1:13">
      <c r="A689" s="7" t="s">
        <v>1679</v>
      </c>
      <c r="B689" s="7" t="s">
        <v>1678</v>
      </c>
      <c r="C689" s="38">
        <v>134033</v>
      </c>
      <c r="G689" s="7" t="s">
        <v>811</v>
      </c>
      <c r="H689" s="9">
        <v>4</v>
      </c>
      <c r="I689" s="45" t="s">
        <v>16</v>
      </c>
      <c r="J689" s="45" t="s">
        <v>15</v>
      </c>
      <c r="K689" s="7" t="s">
        <v>2341</v>
      </c>
    </row>
    <row r="690" spans="1:13" s="19" customFormat="1">
      <c r="A690" s="19" t="s">
        <v>1680</v>
      </c>
      <c r="B690" s="19" t="s">
        <v>1681</v>
      </c>
      <c r="C690" s="13">
        <f>SUM(C691:C693)</f>
        <v>181311</v>
      </c>
      <c r="D690" s="20">
        <f>VLOOKUP($A690,小選挙区集計!$A$1:$H$400,5,FALSE)</f>
        <v>296452</v>
      </c>
      <c r="E690" s="20">
        <f>VLOOKUP($A690,小選挙区集計!$A$1:$H$400,8,FALSE)</f>
        <v>184574</v>
      </c>
      <c r="F690" s="20">
        <v>184574</v>
      </c>
      <c r="G690" s="20">
        <f>D690-E690</f>
        <v>111878</v>
      </c>
      <c r="H690" s="21">
        <f>E690-C690</f>
        <v>3263</v>
      </c>
      <c r="I690" s="44">
        <f>H690/E690</f>
        <v>1.7678546274123116E-2</v>
      </c>
      <c r="J690" s="42"/>
      <c r="M690" s="42"/>
    </row>
    <row r="691" spans="1:13">
      <c r="A691" s="7" t="s">
        <v>1682</v>
      </c>
      <c r="B691" s="7" t="s">
        <v>1685</v>
      </c>
      <c r="C691" s="38">
        <v>59462</v>
      </c>
      <c r="G691" s="7" t="s">
        <v>807</v>
      </c>
      <c r="H691" s="9">
        <v>0</v>
      </c>
      <c r="I691" s="45" t="s">
        <v>2905</v>
      </c>
      <c r="J691" s="45" t="s">
        <v>15</v>
      </c>
    </row>
    <row r="692" spans="1:13">
      <c r="A692" s="7" t="s">
        <v>1683</v>
      </c>
      <c r="B692" s="7" t="s">
        <v>1684</v>
      </c>
      <c r="C692" s="38">
        <v>114160</v>
      </c>
      <c r="G692" s="7" t="s">
        <v>811</v>
      </c>
      <c r="H692" s="9">
        <v>3</v>
      </c>
      <c r="I692" s="45" t="s">
        <v>3222</v>
      </c>
      <c r="J692" s="45" t="s">
        <v>12</v>
      </c>
      <c r="K692" t="s">
        <v>2340</v>
      </c>
    </row>
    <row r="693" spans="1:13">
      <c r="A693" s="7" t="s">
        <v>3248</v>
      </c>
      <c r="B693" s="7" t="s">
        <v>3228</v>
      </c>
      <c r="C693" s="38">
        <v>7689</v>
      </c>
      <c r="G693" s="7" t="s">
        <v>3220</v>
      </c>
      <c r="H693" s="9">
        <v>0</v>
      </c>
      <c r="I693" s="41" t="s">
        <v>3223</v>
      </c>
      <c r="J693" s="41" t="s">
        <v>3229</v>
      </c>
    </row>
    <row r="694" spans="1:13" s="19" customFormat="1">
      <c r="A694" s="19" t="s">
        <v>1686</v>
      </c>
      <c r="B694" s="19" t="s">
        <v>1687</v>
      </c>
      <c r="C694" s="13">
        <f>SUM(C695:C697)</f>
        <v>198812</v>
      </c>
      <c r="D694" s="20">
        <f>VLOOKUP($A694,小選挙区集計!$A$1:$H$400,5,FALSE)</f>
        <v>348761</v>
      </c>
      <c r="E694" s="20">
        <f>VLOOKUP($A694,小選挙区集計!$A$1:$H$400,8,FALSE)</f>
        <v>202626</v>
      </c>
      <c r="F694" s="20">
        <v>202618</v>
      </c>
      <c r="G694" s="20">
        <f>D694-E694</f>
        <v>146135</v>
      </c>
      <c r="H694" s="21">
        <f>E694-C694</f>
        <v>3814</v>
      </c>
      <c r="I694" s="44">
        <f>H694/E694</f>
        <v>1.8822855902006653E-2</v>
      </c>
      <c r="J694" s="42"/>
      <c r="M694" s="42"/>
    </row>
    <row r="695" spans="1:13">
      <c r="A695" s="7" t="s">
        <v>3249</v>
      </c>
      <c r="B695" s="7" t="s">
        <v>2559</v>
      </c>
      <c r="C695" s="38">
        <v>13832</v>
      </c>
      <c r="G695" s="7" t="s">
        <v>3220</v>
      </c>
      <c r="H695" s="9">
        <v>0</v>
      </c>
      <c r="I695" s="45" t="s">
        <v>3053</v>
      </c>
      <c r="J695" s="45"/>
    </row>
    <row r="696" spans="1:13">
      <c r="A696" s="7" t="s">
        <v>1689</v>
      </c>
      <c r="B696" s="7" t="s">
        <v>1690</v>
      </c>
      <c r="C696" s="38">
        <v>80776</v>
      </c>
      <c r="G696" s="7" t="s">
        <v>811</v>
      </c>
      <c r="H696" s="9">
        <v>1</v>
      </c>
      <c r="I696" s="45" t="s">
        <v>2905</v>
      </c>
      <c r="J696" s="45" t="s">
        <v>15</v>
      </c>
      <c r="K696" t="s">
        <v>2341</v>
      </c>
    </row>
    <row r="697" spans="1:13">
      <c r="A697" s="7" t="s">
        <v>1691</v>
      </c>
      <c r="B697" s="7" t="s">
        <v>1688</v>
      </c>
      <c r="C697" s="38">
        <v>104204</v>
      </c>
      <c r="G697" s="7" t="s">
        <v>811</v>
      </c>
      <c r="H697" s="9">
        <v>3</v>
      </c>
      <c r="I697" s="45" t="s">
        <v>12</v>
      </c>
      <c r="J697" s="45" t="s">
        <v>12</v>
      </c>
      <c r="K697" t="s">
        <v>2340</v>
      </c>
    </row>
    <row r="698" spans="1:13" s="19" customFormat="1">
      <c r="A698" s="19" t="s">
        <v>1692</v>
      </c>
      <c r="B698" s="19" t="s">
        <v>103</v>
      </c>
      <c r="C698" s="19">
        <f>C699+C703+C706+C709</f>
        <v>817771</v>
      </c>
      <c r="D698" s="20">
        <f>D699+D703+D706+D709</f>
        <v>1479020</v>
      </c>
      <c r="E698" s="20">
        <f>E699+E703+E706+E709</f>
        <v>830832</v>
      </c>
      <c r="F698" s="20">
        <f>F699+F703+F706+F709</f>
        <v>830813</v>
      </c>
      <c r="G698" s="20">
        <f>D698-E698</f>
        <v>648188</v>
      </c>
      <c r="H698" s="21">
        <f>E698-C698</f>
        <v>13061</v>
      </c>
      <c r="I698" s="44">
        <f>H698/E698</f>
        <v>1.5720386311552755E-2</v>
      </c>
      <c r="J698" s="42"/>
      <c r="M698" s="42"/>
    </row>
    <row r="699" spans="1:13" s="19" customFormat="1">
      <c r="A699" s="19" t="s">
        <v>1693</v>
      </c>
      <c r="B699" s="19" t="s">
        <v>1694</v>
      </c>
      <c r="C699" s="13">
        <f>SUM(C700:C702)</f>
        <v>194608</v>
      </c>
      <c r="D699" s="20">
        <f>VLOOKUP($A699,小選挙区集計!$A$1:$H$400,5,FALSE)</f>
        <v>359419</v>
      </c>
      <c r="E699" s="20">
        <f>VLOOKUP($A699,小選挙区集計!$A$1:$H$400,8,FALSE)</f>
        <v>197250</v>
      </c>
      <c r="F699" s="20">
        <v>197247</v>
      </c>
      <c r="G699" s="20">
        <f>D699-E699</f>
        <v>162169</v>
      </c>
      <c r="H699" s="21">
        <f>E699-C699</f>
        <v>2642</v>
      </c>
      <c r="I699" s="44">
        <f>H699/E699</f>
        <v>1.3394169835234475E-2</v>
      </c>
      <c r="J699" s="42"/>
      <c r="M699" s="42"/>
    </row>
    <row r="700" spans="1:13">
      <c r="A700" s="7" t="s">
        <v>1695</v>
      </c>
      <c r="B700" s="7" t="s">
        <v>1696</v>
      </c>
      <c r="C700" s="38">
        <v>64507</v>
      </c>
      <c r="G700" s="7" t="s">
        <v>804</v>
      </c>
      <c r="H700" s="9">
        <v>1</v>
      </c>
      <c r="I700" s="45" t="s">
        <v>2905</v>
      </c>
      <c r="J700" s="41" t="s">
        <v>827</v>
      </c>
      <c r="K700" t="s">
        <v>2307</v>
      </c>
    </row>
    <row r="701" spans="1:13">
      <c r="A701" s="7" t="s">
        <v>1697</v>
      </c>
      <c r="B701" s="7" t="s">
        <v>1698</v>
      </c>
      <c r="C701" s="38">
        <v>122772</v>
      </c>
      <c r="G701" s="7" t="s">
        <v>811</v>
      </c>
      <c r="H701" s="9">
        <v>8</v>
      </c>
      <c r="I701" s="45" t="s">
        <v>12</v>
      </c>
      <c r="J701" s="45" t="s">
        <v>12</v>
      </c>
      <c r="K701" t="s">
        <v>2316</v>
      </c>
    </row>
    <row r="702" spans="1:13">
      <c r="A702" s="7" t="s">
        <v>3251</v>
      </c>
      <c r="B702" s="7" t="s">
        <v>2542</v>
      </c>
      <c r="C702" s="38">
        <v>7329</v>
      </c>
      <c r="G702" s="7" t="s">
        <v>3220</v>
      </c>
      <c r="H702" s="9">
        <v>0</v>
      </c>
      <c r="I702" s="45" t="s">
        <v>2896</v>
      </c>
      <c r="J702" s="45"/>
    </row>
    <row r="703" spans="1:13" s="19" customFormat="1">
      <c r="A703" s="19" t="s">
        <v>1699</v>
      </c>
      <c r="B703" s="19" t="s">
        <v>1700</v>
      </c>
      <c r="C703" s="13">
        <f>SUM(C704:C705)</f>
        <v>219320</v>
      </c>
      <c r="D703" s="20">
        <f>VLOOKUP($A703,小選挙区集計!$A$1:$H$400,5,FALSE)</f>
        <v>408281</v>
      </c>
      <c r="E703" s="20">
        <f>VLOOKUP($A703,小選挙区集計!$A$1:$H$400,8,FALSE)</f>
        <v>223983</v>
      </c>
      <c r="F703" s="20">
        <v>223974</v>
      </c>
      <c r="G703" s="20">
        <f>D703-E703</f>
        <v>184298</v>
      </c>
      <c r="H703" s="21">
        <f>E703-C703</f>
        <v>4663</v>
      </c>
      <c r="I703" s="44">
        <f>H703/E703</f>
        <v>2.0818544264520074E-2</v>
      </c>
      <c r="J703" s="42"/>
      <c r="M703" s="42"/>
    </row>
    <row r="704" spans="1:13">
      <c r="A704" s="7" t="s">
        <v>1701</v>
      </c>
      <c r="B704" s="7" t="s">
        <v>1702</v>
      </c>
      <c r="C704" s="38">
        <v>109165</v>
      </c>
      <c r="G704" t="s">
        <v>811</v>
      </c>
      <c r="H704" s="3">
        <v>8</v>
      </c>
      <c r="I704" s="41" t="s">
        <v>2905</v>
      </c>
      <c r="J704" s="41" t="s">
        <v>827</v>
      </c>
      <c r="K704" t="s">
        <v>2299</v>
      </c>
    </row>
    <row r="705" spans="1:13">
      <c r="A705" s="7" t="s">
        <v>3252</v>
      </c>
      <c r="B705" s="7" t="s">
        <v>2543</v>
      </c>
      <c r="C705" s="38">
        <v>110155</v>
      </c>
      <c r="G705" t="s">
        <v>3220</v>
      </c>
      <c r="H705" s="3">
        <v>0</v>
      </c>
      <c r="I705" s="41" t="s">
        <v>3222</v>
      </c>
      <c r="J705" s="41" t="s">
        <v>3250</v>
      </c>
    </row>
    <row r="706" spans="1:13" s="19" customFormat="1">
      <c r="A706" s="19" t="s">
        <v>1703</v>
      </c>
      <c r="B706" s="19" t="s">
        <v>1704</v>
      </c>
      <c r="C706" s="13">
        <f>SUM(C707:C708)</f>
        <v>225897</v>
      </c>
      <c r="D706" s="20">
        <f>VLOOKUP($A706,小選挙区集計!$A$1:$H$400,5,FALSE)</f>
        <v>414312</v>
      </c>
      <c r="E706" s="20">
        <f>VLOOKUP($A706,小選挙区集計!$A$1:$H$400,8,FALSE)</f>
        <v>229151</v>
      </c>
      <c r="F706" s="20">
        <v>229149</v>
      </c>
      <c r="G706" s="20">
        <f>D706-E706</f>
        <v>185161</v>
      </c>
      <c r="H706" s="21">
        <f>E706-C706</f>
        <v>3254</v>
      </c>
      <c r="I706" s="44">
        <f>H706/E706</f>
        <v>1.4200243507556153E-2</v>
      </c>
      <c r="J706" s="42"/>
      <c r="M706" s="42"/>
    </row>
    <row r="707" spans="1:13">
      <c r="A707" s="7" t="s">
        <v>1705</v>
      </c>
      <c r="B707" s="7" t="s">
        <v>1706</v>
      </c>
      <c r="C707" s="38">
        <v>144688</v>
      </c>
      <c r="G707" s="7" t="s">
        <v>811</v>
      </c>
      <c r="H707" s="9">
        <v>10</v>
      </c>
      <c r="I707" s="45" t="s">
        <v>16</v>
      </c>
      <c r="J707" s="41" t="s">
        <v>827</v>
      </c>
      <c r="K707" t="s">
        <v>2299</v>
      </c>
    </row>
    <row r="708" spans="1:13">
      <c r="A708" s="7" t="s">
        <v>3253</v>
      </c>
      <c r="B708" s="7" t="s">
        <v>2544</v>
      </c>
      <c r="C708" s="38">
        <v>81209</v>
      </c>
      <c r="G708" s="7" t="s">
        <v>3220</v>
      </c>
      <c r="H708" s="9">
        <v>0</v>
      </c>
      <c r="I708" s="45" t="s">
        <v>3222</v>
      </c>
      <c r="J708" s="45" t="s">
        <v>2838</v>
      </c>
    </row>
    <row r="709" spans="1:13" s="19" customFormat="1">
      <c r="A709" s="19" t="s">
        <v>1707</v>
      </c>
      <c r="B709" s="19" t="s">
        <v>1708</v>
      </c>
      <c r="C709" s="13">
        <f>SUM(C710:C712)</f>
        <v>177946</v>
      </c>
      <c r="D709" s="20">
        <f>VLOOKUP($A709,小選挙区集計!$A$1:$H$400,5,FALSE)</f>
        <v>297008</v>
      </c>
      <c r="E709" s="20">
        <f>VLOOKUP($A709,小選挙区集計!$A$1:$H$400,8,FALSE)</f>
        <v>180448</v>
      </c>
      <c r="F709" s="20">
        <v>180443</v>
      </c>
      <c r="G709" s="20">
        <f>D709-E709</f>
        <v>116560</v>
      </c>
      <c r="H709" s="21">
        <f>E709-C709</f>
        <v>2502</v>
      </c>
      <c r="I709" s="44">
        <f>H709/E709</f>
        <v>1.3865490335165809E-2</v>
      </c>
      <c r="J709" s="42"/>
      <c r="M709" s="42"/>
    </row>
    <row r="710" spans="1:13">
      <c r="A710" s="7" t="s">
        <v>3254</v>
      </c>
      <c r="B710" s="7" t="s">
        <v>2547</v>
      </c>
      <c r="C710" s="38">
        <v>7882</v>
      </c>
      <c r="G710" s="7" t="s">
        <v>3220</v>
      </c>
      <c r="H710" s="9">
        <v>0</v>
      </c>
      <c r="I710" s="45" t="s">
        <v>3223</v>
      </c>
      <c r="J710" s="45"/>
    </row>
    <row r="711" spans="1:13">
      <c r="A711" s="7" t="s">
        <v>3255</v>
      </c>
      <c r="B711" s="7" t="s">
        <v>2546</v>
      </c>
      <c r="C711" s="38">
        <v>41311</v>
      </c>
      <c r="G711" s="7" t="s">
        <v>3220</v>
      </c>
      <c r="H711" s="9">
        <v>0</v>
      </c>
      <c r="I711" s="45" t="s">
        <v>16</v>
      </c>
      <c r="J711" s="45"/>
    </row>
    <row r="712" spans="1:13">
      <c r="A712" s="7" t="s">
        <v>3256</v>
      </c>
      <c r="B712" s="7" t="s">
        <v>2545</v>
      </c>
      <c r="C712" s="38">
        <v>128753</v>
      </c>
      <c r="G712" s="7" t="s">
        <v>3220</v>
      </c>
      <c r="H712" s="9">
        <v>0</v>
      </c>
      <c r="I712" s="45" t="s">
        <v>3222</v>
      </c>
      <c r="J712" s="45" t="s">
        <v>2822</v>
      </c>
    </row>
    <row r="713" spans="1:13" s="19" customFormat="1">
      <c r="A713" s="19" t="s">
        <v>1709</v>
      </c>
      <c r="B713" s="19" t="s">
        <v>108</v>
      </c>
      <c r="C713" s="20">
        <f>C714+C718+C721+C726</f>
        <v>648310</v>
      </c>
      <c r="D713" s="20">
        <f>D714+D718+D721+D726</f>
        <v>1153087</v>
      </c>
      <c r="E713" s="20">
        <f>E714+E718+E721+E726</f>
        <v>661044</v>
      </c>
      <c r="F713" s="20">
        <f>F714+F718+F721+F726</f>
        <v>661037</v>
      </c>
      <c r="G713" s="20">
        <f>D713-E713</f>
        <v>492043</v>
      </c>
      <c r="H713" s="21">
        <f>E713-C713</f>
        <v>12734</v>
      </c>
      <c r="I713" s="44">
        <f>H713/E713</f>
        <v>1.9263468089869965E-2</v>
      </c>
      <c r="J713" s="42"/>
      <c r="M713" s="42"/>
    </row>
    <row r="714" spans="1:13" s="19" customFormat="1">
      <c r="A714" s="19" t="s">
        <v>1710</v>
      </c>
      <c r="B714" s="19" t="s">
        <v>1711</v>
      </c>
      <c r="C714" s="20">
        <f>SUM(C715:C717)</f>
        <v>186680</v>
      </c>
      <c r="D714" s="20">
        <f>VLOOKUP($A714,小選挙区集計!$A$1:$H$400,5,FALSE)</f>
        <v>324354</v>
      </c>
      <c r="E714" s="20">
        <f>VLOOKUP($A714,小選挙区集計!$A$1:$H$400,8,FALSE)</f>
        <v>191059</v>
      </c>
      <c r="F714" s="20">
        <v>191058</v>
      </c>
      <c r="G714" s="20">
        <f>D714-E714</f>
        <v>133295</v>
      </c>
      <c r="H714" s="21">
        <f>E714-C714</f>
        <v>4379</v>
      </c>
      <c r="I714" s="44">
        <f>H714/E714</f>
        <v>2.2919621687541546E-2</v>
      </c>
      <c r="J714" s="42"/>
      <c r="M714" s="42"/>
    </row>
    <row r="715" spans="1:13">
      <c r="A715" s="7" t="s">
        <v>3257</v>
      </c>
      <c r="B715" s="7" t="s">
        <v>2537</v>
      </c>
      <c r="C715" s="1">
        <v>84106</v>
      </c>
      <c r="G715" s="7" t="s">
        <v>3220</v>
      </c>
      <c r="H715" s="9">
        <v>0</v>
      </c>
      <c r="I715" s="45" t="s">
        <v>2894</v>
      </c>
    </row>
    <row r="716" spans="1:13">
      <c r="A716" s="7" t="s">
        <v>1712</v>
      </c>
      <c r="B716" s="7" t="s">
        <v>1713</v>
      </c>
      <c r="C716" s="1">
        <v>97482</v>
      </c>
      <c r="G716" s="7" t="s">
        <v>811</v>
      </c>
      <c r="H716" s="9">
        <v>3</v>
      </c>
      <c r="I716" s="45" t="s">
        <v>3222</v>
      </c>
      <c r="J716" s="45" t="s">
        <v>12</v>
      </c>
      <c r="K716" t="s">
        <v>2296</v>
      </c>
    </row>
    <row r="717" spans="1:13">
      <c r="A717" s="7" t="s">
        <v>3258</v>
      </c>
      <c r="B717" s="7" t="s">
        <v>2538</v>
      </c>
      <c r="C717" s="1">
        <v>5092</v>
      </c>
      <c r="G717" s="7" t="s">
        <v>3220</v>
      </c>
      <c r="H717" s="9">
        <v>0</v>
      </c>
      <c r="I717" s="45" t="s">
        <v>2896</v>
      </c>
    </row>
    <row r="718" spans="1:13" s="19" customFormat="1">
      <c r="A718" s="19" t="s">
        <v>1714</v>
      </c>
      <c r="B718" s="19" t="s">
        <v>1715</v>
      </c>
      <c r="C718" s="20">
        <f>SUM(C719:C720)</f>
        <v>147621</v>
      </c>
      <c r="D718" s="20">
        <f>VLOOKUP($A718,小選挙区集計!$A$1:$H$400,5,FALSE)</f>
        <v>263110</v>
      </c>
      <c r="E718" s="20">
        <f>VLOOKUP($A718,小選挙区集計!$A$1:$H$400,8,FALSE)</f>
        <v>149792</v>
      </c>
      <c r="F718" s="20">
        <v>149786</v>
      </c>
      <c r="G718" s="20">
        <f>D718-E718</f>
        <v>113318</v>
      </c>
      <c r="H718" s="21">
        <f>E718-C718</f>
        <v>2171</v>
      </c>
      <c r="I718" s="44">
        <f>H718/E718</f>
        <v>1.4493430890835291E-2</v>
      </c>
      <c r="J718" s="42"/>
      <c r="M718" s="42"/>
    </row>
    <row r="719" spans="1:13">
      <c r="A719" s="7" t="s">
        <v>1716</v>
      </c>
      <c r="B719" s="7" t="s">
        <v>1719</v>
      </c>
      <c r="C719" s="59">
        <v>83502</v>
      </c>
      <c r="G719" s="7" t="s">
        <v>811</v>
      </c>
      <c r="H719" s="9">
        <v>4</v>
      </c>
      <c r="I719" s="45" t="s">
        <v>3222</v>
      </c>
      <c r="J719" s="45" t="s">
        <v>12</v>
      </c>
      <c r="K719" t="s">
        <v>2296</v>
      </c>
    </row>
    <row r="720" spans="1:13">
      <c r="A720" s="7" t="s">
        <v>1718</v>
      </c>
      <c r="B720" s="7" t="s">
        <v>1717</v>
      </c>
      <c r="C720" s="59">
        <v>64119</v>
      </c>
      <c r="G720" s="7" t="s">
        <v>804</v>
      </c>
      <c r="H720" s="9">
        <v>4</v>
      </c>
      <c r="I720" s="45" t="s">
        <v>2905</v>
      </c>
      <c r="J720" s="45" t="s">
        <v>15</v>
      </c>
      <c r="K720" t="s">
        <v>2299</v>
      </c>
    </row>
    <row r="721" spans="1:13" s="19" customFormat="1">
      <c r="A721" s="19" t="s">
        <v>1720</v>
      </c>
      <c r="B721" s="19" t="s">
        <v>1721</v>
      </c>
      <c r="C721" s="20">
        <f>SUM(C722:C725)</f>
        <v>155131</v>
      </c>
      <c r="D721" s="20">
        <f>VLOOKUP($A721,小選挙区集計!$A$1:$H$400,5,FALSE)</f>
        <v>274521</v>
      </c>
      <c r="E721" s="20">
        <f>VLOOKUP($A721,小選挙区集計!$A$1:$H$400,8,FALSE)</f>
        <v>157668</v>
      </c>
      <c r="F721" s="20">
        <v>157669</v>
      </c>
      <c r="G721" s="20">
        <f>D721-E721</f>
        <v>116853</v>
      </c>
      <c r="H721" s="21">
        <f>E721-C721</f>
        <v>2537</v>
      </c>
      <c r="I721" s="44">
        <f>H721/E721</f>
        <v>1.6090773016718674E-2</v>
      </c>
      <c r="J721" s="42"/>
      <c r="M721" s="42"/>
    </row>
    <row r="722" spans="1:13">
      <c r="A722" s="7" t="s">
        <v>3259</v>
      </c>
      <c r="B722" s="7" t="s">
        <v>2541</v>
      </c>
      <c r="C722" s="59">
        <v>11227</v>
      </c>
      <c r="G722" s="7" t="s">
        <v>3224</v>
      </c>
      <c r="H722" s="9">
        <v>3</v>
      </c>
      <c r="I722" s="45" t="s">
        <v>3053</v>
      </c>
      <c r="J722" s="45" t="s">
        <v>2841</v>
      </c>
      <c r="K722" t="s">
        <v>2840</v>
      </c>
      <c r="L722" t="s">
        <v>2839</v>
      </c>
    </row>
    <row r="723" spans="1:13">
      <c r="A723" s="7" t="s">
        <v>3260</v>
      </c>
      <c r="B723" s="7" t="s">
        <v>2539</v>
      </c>
      <c r="C723" s="59">
        <v>20423</v>
      </c>
      <c r="G723" s="7" t="s">
        <v>3220</v>
      </c>
      <c r="H723" s="9">
        <v>0</v>
      </c>
      <c r="I723" s="45" t="s">
        <v>3223</v>
      </c>
      <c r="J723" s="45"/>
    </row>
    <row r="724" spans="1:13">
      <c r="A724" s="7" t="s">
        <v>1722</v>
      </c>
      <c r="B724" s="7" t="s">
        <v>1723</v>
      </c>
      <c r="C724" s="59">
        <v>81888</v>
      </c>
      <c r="G724" s="7" t="s">
        <v>811</v>
      </c>
      <c r="H724" s="9">
        <v>3</v>
      </c>
      <c r="I724" s="45" t="s">
        <v>3222</v>
      </c>
      <c r="J724" s="45" t="s">
        <v>12</v>
      </c>
      <c r="K724" t="s">
        <v>2296</v>
      </c>
    </row>
    <row r="725" spans="1:13">
      <c r="A725" s="7" t="s">
        <v>3261</v>
      </c>
      <c r="B725" s="7" t="s">
        <v>2540</v>
      </c>
      <c r="C725" s="59">
        <v>41593</v>
      </c>
      <c r="G725" s="7" t="s">
        <v>3220</v>
      </c>
      <c r="H725" s="9">
        <v>0</v>
      </c>
      <c r="I725" s="45" t="s">
        <v>3221</v>
      </c>
      <c r="J725" s="45"/>
    </row>
    <row r="726" spans="1:13" s="19" customFormat="1">
      <c r="A726" s="19" t="s">
        <v>1724</v>
      </c>
      <c r="B726" s="19" t="s">
        <v>1725</v>
      </c>
      <c r="C726" s="20">
        <f>SUM(C727:C728)</f>
        <v>158878</v>
      </c>
      <c r="D726" s="20">
        <f>VLOOKUP($A726,小選挙区集計!$A$1:$H$400,5,FALSE)</f>
        <v>291102</v>
      </c>
      <c r="E726" s="20">
        <f>VLOOKUP($A726,小選挙区集計!$A$1:$H$400,8,FALSE)</f>
        <v>162525</v>
      </c>
      <c r="F726" s="20">
        <v>162524</v>
      </c>
      <c r="G726" s="20">
        <f>D726-E726</f>
        <v>128577</v>
      </c>
      <c r="H726" s="21">
        <f>E726-C726</f>
        <v>3647</v>
      </c>
      <c r="I726" s="44">
        <f>H726/E726</f>
        <v>2.2439624673127212E-2</v>
      </c>
      <c r="J726" s="42"/>
      <c r="M726" s="42"/>
    </row>
    <row r="727" spans="1:13">
      <c r="A727" s="7" t="s">
        <v>3262</v>
      </c>
      <c r="B727" s="7" t="s">
        <v>1728</v>
      </c>
      <c r="C727" s="59">
        <v>72116</v>
      </c>
      <c r="G727" s="7" t="s">
        <v>807</v>
      </c>
      <c r="H727" s="9">
        <v>0</v>
      </c>
      <c r="I727" s="45" t="s">
        <v>2905</v>
      </c>
      <c r="J727" s="45" t="s">
        <v>15</v>
      </c>
      <c r="K727" t="s">
        <v>2299</v>
      </c>
      <c r="L727" t="s">
        <v>2302</v>
      </c>
    </row>
    <row r="728" spans="1:13">
      <c r="A728" s="7" t="s">
        <v>1726</v>
      </c>
      <c r="B728" s="7" t="s">
        <v>1727</v>
      </c>
      <c r="C728" s="59">
        <v>86762</v>
      </c>
      <c r="G728" s="7" t="s">
        <v>811</v>
      </c>
      <c r="H728" s="9">
        <v>1</v>
      </c>
      <c r="I728" s="45" t="s">
        <v>3222</v>
      </c>
      <c r="J728" s="45" t="s">
        <v>12</v>
      </c>
      <c r="K728" t="s">
        <v>2301</v>
      </c>
    </row>
    <row r="729" spans="1:13" s="19" customFormat="1">
      <c r="A729" s="19" t="s">
        <v>1729</v>
      </c>
      <c r="B729" s="19" t="s">
        <v>111</v>
      </c>
      <c r="C729" s="21">
        <f>C730+C734+C739+C743+C747+C752</f>
        <v>1160229</v>
      </c>
      <c r="D729" s="20">
        <f>D730+D734+D739+D743+D747+D752</f>
        <v>2104958</v>
      </c>
      <c r="E729" s="20">
        <f>E730+E734+E739+E743+E747+E752</f>
        <v>1185530</v>
      </c>
      <c r="F729" s="20">
        <f>F730+F734+F739+F743+F747+F752</f>
        <v>1185507</v>
      </c>
      <c r="G729" s="20">
        <f>D729-E729</f>
        <v>919428</v>
      </c>
      <c r="H729" s="21">
        <f>E729-C729</f>
        <v>25301</v>
      </c>
      <c r="I729" s="44">
        <f>H729/E729</f>
        <v>2.1341509704520339E-2</v>
      </c>
      <c r="J729" s="42"/>
      <c r="M729" s="42"/>
    </row>
    <row r="730" spans="1:13" s="19" customFormat="1">
      <c r="A730" s="35" t="s">
        <v>1730</v>
      </c>
      <c r="B730" s="19" t="s">
        <v>1731</v>
      </c>
      <c r="C730" s="21">
        <f>SUM(C731:C733)</f>
        <v>213446</v>
      </c>
      <c r="D730" s="20">
        <f>VLOOKUP($A730,小選挙区集計!$A$1:$H$400,5,FALSE)</f>
        <v>390373</v>
      </c>
      <c r="E730" s="20">
        <f>VLOOKUP($A730,小選挙区集計!$A$1:$H$400,8,FALSE)</f>
        <v>218203</v>
      </c>
      <c r="F730" s="20">
        <v>218200</v>
      </c>
      <c r="G730" s="20">
        <f>D730-E730</f>
        <v>172170</v>
      </c>
      <c r="H730" s="21">
        <f>E730-C730</f>
        <v>4757</v>
      </c>
      <c r="I730" s="44">
        <f>H730/E730</f>
        <v>2.1800800172316604E-2</v>
      </c>
      <c r="J730" s="42"/>
      <c r="M730" s="42"/>
    </row>
    <row r="731" spans="1:13">
      <c r="A731" s="7" t="s">
        <v>1732</v>
      </c>
      <c r="B731" s="7" t="s">
        <v>1733</v>
      </c>
      <c r="C731" s="9">
        <v>65201</v>
      </c>
      <c r="G731" s="7" t="s">
        <v>811</v>
      </c>
      <c r="H731" s="9">
        <v>9</v>
      </c>
      <c r="I731" s="45" t="s">
        <v>3272</v>
      </c>
      <c r="J731" s="45" t="s">
        <v>17</v>
      </c>
      <c r="K731" s="7" t="s">
        <v>2300</v>
      </c>
    </row>
    <row r="732" spans="1:13">
      <c r="A732" s="7" t="s">
        <v>3263</v>
      </c>
      <c r="B732" s="7" t="s">
        <v>2484</v>
      </c>
      <c r="C732" s="9">
        <v>62007</v>
      </c>
      <c r="G732" s="7" t="s">
        <v>3271</v>
      </c>
      <c r="H732" s="9">
        <v>0</v>
      </c>
      <c r="I732" s="45" t="s">
        <v>14</v>
      </c>
      <c r="J732" s="45"/>
    </row>
    <row r="733" spans="1:13">
      <c r="A733" s="7" t="s">
        <v>3264</v>
      </c>
      <c r="B733" s="7" t="s">
        <v>2483</v>
      </c>
      <c r="C733" s="9">
        <v>86238</v>
      </c>
      <c r="G733" s="7" t="s">
        <v>3271</v>
      </c>
      <c r="H733" s="9">
        <v>0</v>
      </c>
      <c r="I733" s="45" t="s">
        <v>12</v>
      </c>
      <c r="J733" s="45"/>
    </row>
    <row r="734" spans="1:13" s="19" customFormat="1">
      <c r="A734" s="35" t="s">
        <v>1734</v>
      </c>
      <c r="B734" s="19" t="s">
        <v>1735</v>
      </c>
      <c r="C734" s="21">
        <f>SUM(C735:C738)</f>
        <v>148330</v>
      </c>
      <c r="D734" s="20">
        <f>VLOOKUP($A734,小選挙区集計!$A$1:$H$400,5,FALSE)</f>
        <v>264808</v>
      </c>
      <c r="E734" s="20">
        <f>VLOOKUP($A734,小選挙区集計!$A$1:$H$400,8,FALSE)</f>
        <v>151310</v>
      </c>
      <c r="F734" s="20">
        <v>151309</v>
      </c>
      <c r="G734" s="20">
        <f>D734-E734</f>
        <v>113498</v>
      </c>
      <c r="H734" s="21">
        <f>E734-C734</f>
        <v>2980</v>
      </c>
      <c r="I734" s="44">
        <f>H734/E734</f>
        <v>1.9694666578547352E-2</v>
      </c>
      <c r="J734" s="42"/>
      <c r="M734" s="42"/>
    </row>
    <row r="735" spans="1:13">
      <c r="A735" s="7" t="s">
        <v>1736</v>
      </c>
      <c r="B735" s="7" t="s">
        <v>1739</v>
      </c>
      <c r="C735" s="9">
        <v>43291</v>
      </c>
      <c r="G735" s="7" t="s">
        <v>811</v>
      </c>
      <c r="H735" s="9">
        <v>1</v>
      </c>
      <c r="I735" s="45" t="s">
        <v>12</v>
      </c>
      <c r="J735" s="45" t="s">
        <v>12</v>
      </c>
    </row>
    <row r="736" spans="1:13">
      <c r="A736" s="7" t="s">
        <v>1738</v>
      </c>
      <c r="B736" s="7" t="s">
        <v>1740</v>
      </c>
      <c r="C736" s="9">
        <v>72516</v>
      </c>
      <c r="G736" s="7" t="s">
        <v>811</v>
      </c>
      <c r="H736" s="9">
        <v>9</v>
      </c>
      <c r="I736" s="45" t="s">
        <v>2894</v>
      </c>
      <c r="J736" s="41" t="s">
        <v>827</v>
      </c>
      <c r="K736" t="s">
        <v>2299</v>
      </c>
    </row>
    <row r="737" spans="1:13">
      <c r="A737" s="7" t="s">
        <v>3265</v>
      </c>
      <c r="B737" s="7" t="s">
        <v>1737</v>
      </c>
      <c r="C737" s="9">
        <v>25260</v>
      </c>
      <c r="G737" s="7" t="s">
        <v>807</v>
      </c>
      <c r="H737" s="9">
        <v>0</v>
      </c>
      <c r="I737" s="45" t="s">
        <v>3272</v>
      </c>
      <c r="J737" s="45" t="s">
        <v>17</v>
      </c>
    </row>
    <row r="738" spans="1:13">
      <c r="A738" s="7" t="s">
        <v>3266</v>
      </c>
      <c r="B738" s="7" t="s">
        <v>2485</v>
      </c>
      <c r="C738" s="9">
        <v>7263</v>
      </c>
      <c r="G738" s="7" t="s">
        <v>3271</v>
      </c>
      <c r="H738" s="9">
        <v>0</v>
      </c>
      <c r="I738" s="45" t="s">
        <v>3053</v>
      </c>
    </row>
    <row r="739" spans="1:13" s="19" customFormat="1">
      <c r="A739" s="35" t="s">
        <v>1741</v>
      </c>
      <c r="B739" s="19" t="s">
        <v>1742</v>
      </c>
      <c r="C739" s="21">
        <f>SUM(C740:C742)</f>
        <v>185221</v>
      </c>
      <c r="D739" s="20">
        <f>VLOOKUP($A739,小選挙区集計!$A$1:$H$400,5,FALSE)</f>
        <v>353915</v>
      </c>
      <c r="E739" s="20">
        <f>VLOOKUP($A739,小選挙区集計!$A$1:$H$400,8,FALSE)</f>
        <v>189424</v>
      </c>
      <c r="F739" s="20">
        <v>189418</v>
      </c>
      <c r="G739" s="20">
        <f>D739-E739</f>
        <v>164491</v>
      </c>
      <c r="H739" s="21">
        <f>E739-C739</f>
        <v>4203</v>
      </c>
      <c r="I739" s="44">
        <f>H739/E739</f>
        <v>2.2188318270124165E-2</v>
      </c>
      <c r="J739" s="42"/>
      <c r="M739" s="42"/>
    </row>
    <row r="740" spans="1:13">
      <c r="A740" s="7" t="s">
        <v>3267</v>
      </c>
      <c r="B740" s="7" t="s">
        <v>2486</v>
      </c>
      <c r="C740" s="9">
        <v>34288</v>
      </c>
      <c r="G740" s="7" t="s">
        <v>3271</v>
      </c>
      <c r="H740" s="9">
        <v>0</v>
      </c>
      <c r="I740" s="45" t="s">
        <v>3273</v>
      </c>
    </row>
    <row r="741" spans="1:13">
      <c r="A741" s="7" t="s">
        <v>1744</v>
      </c>
      <c r="B741" s="7" t="s">
        <v>1746</v>
      </c>
      <c r="C741" s="9">
        <v>61674</v>
      </c>
      <c r="G741" s="7" t="s">
        <v>811</v>
      </c>
      <c r="H741" s="9">
        <v>2</v>
      </c>
      <c r="I741" s="45" t="s">
        <v>3274</v>
      </c>
      <c r="J741" s="45" t="s">
        <v>12</v>
      </c>
      <c r="K741" t="s">
        <v>2303</v>
      </c>
    </row>
    <row r="742" spans="1:13">
      <c r="A742" s="7" t="s">
        <v>1745</v>
      </c>
      <c r="B742" s="7" t="s">
        <v>1743</v>
      </c>
      <c r="C742" s="9">
        <v>89259</v>
      </c>
      <c r="G742" s="7" t="s">
        <v>811</v>
      </c>
      <c r="H742" s="9">
        <v>7</v>
      </c>
      <c r="I742" s="45" t="s">
        <v>2905</v>
      </c>
      <c r="J742" s="45" t="s">
        <v>15</v>
      </c>
      <c r="K742" t="s">
        <v>2299</v>
      </c>
    </row>
    <row r="743" spans="1:13" s="19" customFormat="1">
      <c r="A743" s="35" t="s">
        <v>1747</v>
      </c>
      <c r="B743" s="19" t="s">
        <v>1748</v>
      </c>
      <c r="C743" s="21">
        <f>SUM(C744:C746)</f>
        <v>217550</v>
      </c>
      <c r="D743" s="20">
        <f>VLOOKUP($A743,小選挙区集計!$A$1:$H$400,5,FALSE)</f>
        <v>396960</v>
      </c>
      <c r="E743" s="20">
        <f>VLOOKUP($A743,小選挙区集計!$A$1:$H$400,8,FALSE)</f>
        <v>223148</v>
      </c>
      <c r="F743" s="20">
        <v>223143</v>
      </c>
      <c r="G743" s="20">
        <f>D743-E743</f>
        <v>173812</v>
      </c>
      <c r="H743" s="21">
        <f>E743-C743</f>
        <v>5598</v>
      </c>
      <c r="I743" s="44">
        <f>H743/E743</f>
        <v>2.5086489683976552E-2</v>
      </c>
      <c r="J743" s="42"/>
      <c r="M743" s="42"/>
    </row>
    <row r="744" spans="1:13">
      <c r="A744" s="7" t="s">
        <v>1749</v>
      </c>
      <c r="B744" s="7" t="s">
        <v>1750</v>
      </c>
      <c r="C744" s="9">
        <v>40603</v>
      </c>
      <c r="G744" s="7" t="s">
        <v>807</v>
      </c>
      <c r="H744" s="9">
        <v>0</v>
      </c>
      <c r="I744" s="45" t="s">
        <v>3272</v>
      </c>
      <c r="J744" s="45" t="s">
        <v>17</v>
      </c>
      <c r="K744" t="s">
        <v>2300</v>
      </c>
    </row>
    <row r="745" spans="1:13">
      <c r="A745" s="7" t="s">
        <v>1751</v>
      </c>
      <c r="B745" s="7" t="s">
        <v>1752</v>
      </c>
      <c r="C745" s="9">
        <v>96172</v>
      </c>
      <c r="G745" s="7" t="s">
        <v>804</v>
      </c>
      <c r="H745" s="9">
        <v>3</v>
      </c>
      <c r="I745" s="45" t="s">
        <v>3275</v>
      </c>
      <c r="J745" s="45" t="s">
        <v>15</v>
      </c>
      <c r="K745" t="s">
        <v>2299</v>
      </c>
    </row>
    <row r="746" spans="1:13">
      <c r="A746" s="7" t="s">
        <v>1753</v>
      </c>
      <c r="B746" s="7" t="s">
        <v>1754</v>
      </c>
      <c r="C746" s="9">
        <v>80775</v>
      </c>
      <c r="G746" s="7" t="s">
        <v>811</v>
      </c>
      <c r="H746" s="9">
        <v>3</v>
      </c>
      <c r="I746" s="45" t="s">
        <v>3274</v>
      </c>
      <c r="J746" s="45" t="s">
        <v>12</v>
      </c>
      <c r="K746" t="s">
        <v>2304</v>
      </c>
    </row>
    <row r="747" spans="1:13" s="19" customFormat="1">
      <c r="A747" s="35" t="s">
        <v>1755</v>
      </c>
      <c r="B747" s="19" t="s">
        <v>1756</v>
      </c>
      <c r="C747" s="21">
        <f>SUM(C748:C751)</f>
        <v>139080</v>
      </c>
      <c r="D747" s="20">
        <f>VLOOKUP($A747,小選挙区集計!$A$1:$H$400,5,FALSE)</f>
        <v>238618</v>
      </c>
      <c r="E747" s="20">
        <f>VLOOKUP($A747,小選挙区集計!$A$1:$H$400,8,FALSE)</f>
        <v>141965</v>
      </c>
      <c r="F747" s="20">
        <v>141960</v>
      </c>
      <c r="G747" s="20">
        <f>D747-E747</f>
        <v>96653</v>
      </c>
      <c r="H747" s="21">
        <f>E747-C747</f>
        <v>2885</v>
      </c>
      <c r="I747" s="44">
        <f>H747/E747</f>
        <v>2.0321910330010916E-2</v>
      </c>
      <c r="J747" s="42"/>
      <c r="M747" s="42"/>
    </row>
    <row r="748" spans="1:13">
      <c r="A748" s="7" t="s">
        <v>3268</v>
      </c>
      <c r="B748" s="7" t="s">
        <v>2487</v>
      </c>
      <c r="C748" s="9">
        <v>32108</v>
      </c>
      <c r="G748" s="7" t="s">
        <v>3276</v>
      </c>
      <c r="H748" s="9">
        <v>1</v>
      </c>
      <c r="I748" s="45" t="s">
        <v>2905</v>
      </c>
      <c r="J748" s="45" t="s">
        <v>2842</v>
      </c>
    </row>
    <row r="749" spans="1:13">
      <c r="A749" s="7" t="s">
        <v>1758</v>
      </c>
      <c r="B749" s="7" t="s">
        <v>1760</v>
      </c>
      <c r="C749" s="9">
        <v>16375</v>
      </c>
      <c r="G749" s="7" t="s">
        <v>807</v>
      </c>
      <c r="H749" s="9">
        <v>0</v>
      </c>
      <c r="I749" s="45" t="s">
        <v>3272</v>
      </c>
      <c r="J749" s="45" t="s">
        <v>17</v>
      </c>
      <c r="K749" t="s">
        <v>2300</v>
      </c>
    </row>
    <row r="750" spans="1:13">
      <c r="A750" s="7" t="s">
        <v>1759</v>
      </c>
      <c r="B750" s="7" t="s">
        <v>1757</v>
      </c>
      <c r="C750" s="9">
        <v>21904</v>
      </c>
      <c r="G750" s="7" t="s">
        <v>811</v>
      </c>
      <c r="H750" s="9">
        <v>1</v>
      </c>
      <c r="I750" s="45" t="s">
        <v>3275</v>
      </c>
      <c r="J750" s="45" t="s">
        <v>15</v>
      </c>
      <c r="K750" s="7" t="s">
        <v>2306</v>
      </c>
    </row>
    <row r="751" spans="1:13">
      <c r="A751" s="7" t="s">
        <v>1761</v>
      </c>
      <c r="B751" s="7" t="s">
        <v>1762</v>
      </c>
      <c r="C751" s="9">
        <v>68693</v>
      </c>
      <c r="G751" s="7" t="s">
        <v>811</v>
      </c>
      <c r="H751" s="9">
        <v>1</v>
      </c>
      <c r="I751" s="45" t="s">
        <v>3274</v>
      </c>
      <c r="J751" s="45" t="s">
        <v>12</v>
      </c>
    </row>
    <row r="752" spans="1:13" s="19" customFormat="1">
      <c r="A752" s="35" t="s">
        <v>1763</v>
      </c>
      <c r="B752" s="19" t="s">
        <v>1764</v>
      </c>
      <c r="C752" s="21">
        <f>SUM(C753:C755)</f>
        <v>256602</v>
      </c>
      <c r="D752" s="20">
        <f>VLOOKUP($A752,小選挙区集計!$A$1:$H$400,5,FALSE)</f>
        <v>460284</v>
      </c>
      <c r="E752" s="20">
        <f>VLOOKUP($A752,小選挙区集計!$A$1:$H$400,8,FALSE)</f>
        <v>261480</v>
      </c>
      <c r="F752" s="20">
        <v>261477</v>
      </c>
      <c r="G752" s="20">
        <f>D752-E752</f>
        <v>198804</v>
      </c>
      <c r="H752" s="21">
        <f>E752-C752</f>
        <v>4878</v>
      </c>
      <c r="I752" s="44">
        <f>H752/E752</f>
        <v>1.8655346489215237E-2</v>
      </c>
      <c r="J752" s="42"/>
      <c r="M752" s="42"/>
    </row>
    <row r="753" spans="1:13">
      <c r="A753" s="7" t="s">
        <v>3269</v>
      </c>
      <c r="B753" s="7" t="s">
        <v>2489</v>
      </c>
      <c r="C753" s="9">
        <v>58487</v>
      </c>
      <c r="G753" s="7" t="s">
        <v>3271</v>
      </c>
      <c r="H753" s="9">
        <v>0</v>
      </c>
      <c r="I753" s="45" t="s">
        <v>3273</v>
      </c>
      <c r="J753" s="45"/>
    </row>
    <row r="754" spans="1:13">
      <c r="A754" s="7" t="s">
        <v>1766</v>
      </c>
      <c r="B754" s="7" t="s">
        <v>1765</v>
      </c>
      <c r="C754" s="9">
        <v>116111</v>
      </c>
      <c r="G754" s="7" t="s">
        <v>811</v>
      </c>
      <c r="H754" s="9">
        <v>7</v>
      </c>
      <c r="I754" s="45" t="s">
        <v>2905</v>
      </c>
      <c r="J754" s="45" t="s">
        <v>15</v>
      </c>
      <c r="K754" t="s">
        <v>2299</v>
      </c>
      <c r="L754" t="s">
        <v>3509</v>
      </c>
    </row>
    <row r="755" spans="1:13">
      <c r="A755" s="7" t="s">
        <v>3270</v>
      </c>
      <c r="B755" s="7" t="s">
        <v>2488</v>
      </c>
      <c r="C755" s="9">
        <v>82004</v>
      </c>
      <c r="G755" s="7" t="s">
        <v>3277</v>
      </c>
      <c r="H755" s="9">
        <v>2</v>
      </c>
      <c r="I755" s="45" t="s">
        <v>3274</v>
      </c>
      <c r="J755" s="45"/>
      <c r="K755" t="s">
        <v>2844</v>
      </c>
      <c r="L755" t="s">
        <v>2843</v>
      </c>
    </row>
    <row r="756" spans="1:13" s="19" customFormat="1">
      <c r="A756" s="35" t="s">
        <v>572</v>
      </c>
      <c r="B756" s="19" t="s">
        <v>114</v>
      </c>
      <c r="C756" s="20">
        <f>C757+C762+C766+C771+C776+C781+C785+C791+C795+C800+C804+C808+C813+C817+C821+C825+C829+C833+C838</f>
        <v>3964912</v>
      </c>
      <c r="D756" s="20">
        <f>D757+D762+D766+D771+D776+D781+D785+D791+D795+D800+D804+D808+D813+D817+D821+D825+D829+D833+D838</f>
        <v>7316366</v>
      </c>
      <c r="E756" s="20">
        <f>E757+E762+E766+E771+E776+E781+E785+E791+E795+E800+E804+E808+E813+E817+E821+E825+E829+E833+E838</f>
        <v>4111728</v>
      </c>
      <c r="F756" s="20">
        <f>F757+F762+F766+F771+F776+F781+F785+F791+F795+F800+F804+F808+F813+F817+F821+F825+F829+F833+F838</f>
        <v>4111549</v>
      </c>
      <c r="G756" s="20">
        <f>D756-E756</f>
        <v>3204638</v>
      </c>
      <c r="H756" s="21">
        <f>E756-C756</f>
        <v>146816</v>
      </c>
      <c r="I756" s="44">
        <f>H756/E756</f>
        <v>3.5706642073600199E-2</v>
      </c>
      <c r="J756" s="42"/>
      <c r="M756" s="42"/>
    </row>
    <row r="757" spans="1:13" s="19" customFormat="1">
      <c r="A757" s="35" t="s">
        <v>1767</v>
      </c>
      <c r="B757" s="19" t="s">
        <v>1768</v>
      </c>
      <c r="C757" s="20">
        <f>SUM(C758:C761)</f>
        <v>222936</v>
      </c>
      <c r="D757" s="20">
        <f>VLOOKUP($A757,小選挙区集計!$A$1:$H$400,5,FALSE)</f>
        <v>427637</v>
      </c>
      <c r="E757" s="20">
        <f>VLOOKUP($A757,小選挙区集計!$A$1:$H$400,8,FALSE)</f>
        <v>227796</v>
      </c>
      <c r="F757" s="20">
        <v>227791</v>
      </c>
      <c r="G757" s="20">
        <f>D757-E757</f>
        <v>199841</v>
      </c>
      <c r="H757" s="21">
        <f>E757-C757</f>
        <v>4860</v>
      </c>
      <c r="I757" s="44">
        <f>H757/E757</f>
        <v>2.1334878575567612E-2</v>
      </c>
      <c r="J757" s="42"/>
      <c r="M757" s="42"/>
    </row>
    <row r="758" spans="1:13">
      <c r="A758" s="7" t="s">
        <v>1769</v>
      </c>
      <c r="B758" s="7" t="s">
        <v>1772</v>
      </c>
      <c r="C758" s="1">
        <v>67145</v>
      </c>
      <c r="G758" s="7" t="s">
        <v>811</v>
      </c>
      <c r="H758" s="9">
        <v>2</v>
      </c>
      <c r="I758" s="45" t="s">
        <v>3494</v>
      </c>
      <c r="J758" s="45" t="s">
        <v>12</v>
      </c>
      <c r="K758" t="s">
        <v>2296</v>
      </c>
      <c r="L758" t="s">
        <v>3512</v>
      </c>
    </row>
    <row r="759" spans="1:13">
      <c r="A759" s="7" t="s">
        <v>1771</v>
      </c>
      <c r="B759" s="7" t="s">
        <v>1770</v>
      </c>
      <c r="C759" s="1">
        <v>110120</v>
      </c>
      <c r="G759" s="7" t="s">
        <v>811</v>
      </c>
      <c r="H759" s="9">
        <v>3</v>
      </c>
      <c r="I759" s="45" t="s">
        <v>3495</v>
      </c>
      <c r="J759" s="45" t="s">
        <v>14</v>
      </c>
      <c r="K759" s="7" t="s">
        <v>2307</v>
      </c>
      <c r="L759" s="7" t="s">
        <v>3511</v>
      </c>
    </row>
    <row r="760" spans="1:13">
      <c r="A760" s="7" t="s">
        <v>3289</v>
      </c>
      <c r="B760" s="7" t="s">
        <v>1773</v>
      </c>
      <c r="C760" s="1">
        <v>28477</v>
      </c>
      <c r="G760" s="7" t="s">
        <v>807</v>
      </c>
      <c r="H760" s="9">
        <v>0</v>
      </c>
      <c r="I760" s="45" t="s">
        <v>16</v>
      </c>
      <c r="J760" s="45" t="s">
        <v>16</v>
      </c>
    </row>
    <row r="761" spans="1:13">
      <c r="A761" s="7" t="s">
        <v>3290</v>
      </c>
      <c r="B761" s="7" t="s">
        <v>2490</v>
      </c>
      <c r="C761" s="1">
        <v>17194</v>
      </c>
      <c r="G761" s="7" t="s">
        <v>3493</v>
      </c>
      <c r="H761" s="9">
        <v>0</v>
      </c>
      <c r="I761" s="45" t="s">
        <v>3496</v>
      </c>
      <c r="J761" s="45"/>
    </row>
    <row r="762" spans="1:13" s="19" customFormat="1">
      <c r="A762" s="35" t="s">
        <v>1774</v>
      </c>
      <c r="B762" s="19" t="s">
        <v>1775</v>
      </c>
      <c r="C762" s="20">
        <f>SUM(C763:C765)</f>
        <v>249337</v>
      </c>
      <c r="D762" s="20">
        <f>VLOOKUP($A762,小選挙区集計!$A$1:$H$400,5,FALSE)</f>
        <v>446933</v>
      </c>
      <c r="E762" s="20">
        <f>VLOOKUP($A762,小選挙区集計!$A$1:$H$400,8,FALSE)</f>
        <v>254650</v>
      </c>
      <c r="F762" s="20">
        <v>254643</v>
      </c>
      <c r="G762" s="20">
        <f>D762-E762</f>
        <v>192283</v>
      </c>
      <c r="H762" s="21">
        <f>E762-C762</f>
        <v>5313</v>
      </c>
      <c r="I762" s="44">
        <f>H762/E762</f>
        <v>2.0863930885529156E-2</v>
      </c>
      <c r="J762" s="42"/>
      <c r="M762" s="42"/>
    </row>
    <row r="763" spans="1:13">
      <c r="A763" s="7" t="s">
        <v>1776</v>
      </c>
      <c r="B763" s="7" t="s">
        <v>1777</v>
      </c>
      <c r="C763" s="1">
        <v>47487</v>
      </c>
      <c r="G763" s="7" t="s">
        <v>811</v>
      </c>
      <c r="H763" s="9">
        <v>1</v>
      </c>
      <c r="I763" s="45" t="s">
        <v>2905</v>
      </c>
      <c r="J763" s="45" t="s">
        <v>16</v>
      </c>
      <c r="K763" t="s">
        <v>2298</v>
      </c>
      <c r="L763" t="s">
        <v>2308</v>
      </c>
    </row>
    <row r="764" spans="1:13">
      <c r="A764" s="7" t="s">
        <v>3291</v>
      </c>
      <c r="B764" s="7" t="s">
        <v>1778</v>
      </c>
      <c r="C764" s="1">
        <v>80937</v>
      </c>
      <c r="G764" s="7" t="s">
        <v>811</v>
      </c>
      <c r="H764" s="9">
        <v>5</v>
      </c>
      <c r="I764" s="45" t="s">
        <v>12</v>
      </c>
      <c r="J764" s="45" t="s">
        <v>12</v>
      </c>
      <c r="K764" t="s">
        <v>2296</v>
      </c>
    </row>
    <row r="765" spans="1:13">
      <c r="A765" s="7" t="s">
        <v>3292</v>
      </c>
      <c r="B765" s="7" t="s">
        <v>2491</v>
      </c>
      <c r="C765" s="1">
        <v>120913</v>
      </c>
      <c r="G765" s="7" t="s">
        <v>3493</v>
      </c>
      <c r="H765" s="9">
        <v>0</v>
      </c>
      <c r="I765" s="45" t="s">
        <v>3495</v>
      </c>
      <c r="J765" s="45" t="s">
        <v>2845</v>
      </c>
    </row>
    <row r="766" spans="1:13" s="19" customFormat="1">
      <c r="A766" s="35" t="s">
        <v>1779</v>
      </c>
      <c r="B766" s="19" t="s">
        <v>1780</v>
      </c>
      <c r="C766" s="20">
        <f>SUM(C767:C770)</f>
        <v>178051</v>
      </c>
      <c r="D766" s="20">
        <f>VLOOKUP($A766,小選挙区集計!$A$1:$H$400,5,FALSE)</f>
        <v>367518</v>
      </c>
      <c r="E766" s="20">
        <f>VLOOKUP($A766,小選挙区集計!$A$1:$H$400,8,FALSE)</f>
        <v>197989</v>
      </c>
      <c r="F766" s="20">
        <v>197971</v>
      </c>
      <c r="G766" s="20">
        <f>D766-E766</f>
        <v>169529</v>
      </c>
      <c r="H766" s="21">
        <f>E766-C766</f>
        <v>19938</v>
      </c>
      <c r="I766" s="44">
        <f>H766/E766</f>
        <v>0.10070256428387436</v>
      </c>
      <c r="J766" s="42"/>
      <c r="M766" s="42"/>
    </row>
    <row r="767" spans="1:13">
      <c r="A767" s="7" t="s">
        <v>3293</v>
      </c>
      <c r="B767" t="s">
        <v>2492</v>
      </c>
      <c r="C767" s="1">
        <v>41737</v>
      </c>
      <c r="G767" s="7" t="s">
        <v>3497</v>
      </c>
      <c r="H767" s="9">
        <v>1</v>
      </c>
      <c r="I767" s="45" t="s">
        <v>2905</v>
      </c>
      <c r="L767" t="s">
        <v>2846</v>
      </c>
    </row>
    <row r="768" spans="1:13">
      <c r="A768" s="7" t="s">
        <v>1782</v>
      </c>
      <c r="B768" t="s">
        <v>1785</v>
      </c>
      <c r="C768" s="1">
        <v>18637</v>
      </c>
      <c r="G768" s="7" t="s">
        <v>807</v>
      </c>
      <c r="H768" s="9">
        <v>0</v>
      </c>
      <c r="I768" s="45" t="s">
        <v>3498</v>
      </c>
      <c r="J768" s="41" t="s">
        <v>827</v>
      </c>
    </row>
    <row r="769" spans="1:13">
      <c r="A769" s="7" t="s">
        <v>1784</v>
      </c>
      <c r="B769" t="s">
        <v>1783</v>
      </c>
      <c r="C769" s="1">
        <v>79507</v>
      </c>
      <c r="G769" s="7" t="s">
        <v>811</v>
      </c>
      <c r="H769" s="9">
        <v>9</v>
      </c>
      <c r="I769" s="45" t="s">
        <v>13</v>
      </c>
      <c r="J769" s="45" t="s">
        <v>13</v>
      </c>
      <c r="K769" t="s">
        <v>2309</v>
      </c>
    </row>
    <row r="770" spans="1:13">
      <c r="A770" s="7" t="s">
        <v>3294</v>
      </c>
      <c r="B770" s="7" t="s">
        <v>1781</v>
      </c>
      <c r="C770" s="1">
        <v>38170</v>
      </c>
      <c r="G770" s="7" t="s">
        <v>807</v>
      </c>
      <c r="H770" s="9">
        <v>0</v>
      </c>
      <c r="I770" s="45" t="s">
        <v>3496</v>
      </c>
      <c r="J770" s="45" t="s">
        <v>17</v>
      </c>
      <c r="K770" s="7" t="s">
        <v>2300</v>
      </c>
    </row>
    <row r="771" spans="1:13" s="19" customFormat="1">
      <c r="A771" s="35" t="s">
        <v>1786</v>
      </c>
      <c r="B771" s="19" t="s">
        <v>1787</v>
      </c>
      <c r="C771" s="20">
        <f>SUM(C772:C775)</f>
        <v>233143</v>
      </c>
      <c r="D771" s="20">
        <f>VLOOKUP($A771,小選挙区集計!$A$1:$H$400,5,FALSE)</f>
        <v>408256</v>
      </c>
      <c r="E771" s="20">
        <f>VLOOKUP($A771,小選挙区集計!$A$1:$H$400,8,FALSE)</f>
        <v>238134</v>
      </c>
      <c r="F771" s="20">
        <v>238129</v>
      </c>
      <c r="G771" s="20">
        <f>D771-E771</f>
        <v>170122</v>
      </c>
      <c r="H771" s="21">
        <f>E771-C771</f>
        <v>4991</v>
      </c>
      <c r="I771" s="44">
        <f>H771/E771</f>
        <v>2.0958787909328362E-2</v>
      </c>
      <c r="J771" s="42"/>
      <c r="M771" s="42"/>
    </row>
    <row r="772" spans="1:13">
      <c r="A772" s="7" t="s">
        <v>1788</v>
      </c>
      <c r="B772" s="7" t="s">
        <v>1791</v>
      </c>
      <c r="C772" s="1">
        <v>24469</v>
      </c>
      <c r="G772" s="7" t="s">
        <v>811</v>
      </c>
      <c r="H772" s="9">
        <v>2</v>
      </c>
      <c r="I772" s="45" t="s">
        <v>3496</v>
      </c>
      <c r="J772" s="45" t="s">
        <v>17</v>
      </c>
      <c r="K772" t="s">
        <v>2300</v>
      </c>
    </row>
    <row r="773" spans="1:13">
      <c r="A773" s="7" t="s">
        <v>1790</v>
      </c>
      <c r="B773" s="7" t="s">
        <v>1792</v>
      </c>
      <c r="C773" s="1">
        <v>107585</v>
      </c>
      <c r="G773" s="7" t="s">
        <v>811</v>
      </c>
      <c r="H773" s="9">
        <v>1</v>
      </c>
      <c r="I773" s="45" t="s">
        <v>3495</v>
      </c>
      <c r="J773" s="45" t="s">
        <v>14</v>
      </c>
      <c r="K773" t="s">
        <v>2310</v>
      </c>
    </row>
    <row r="774" spans="1:13">
      <c r="A774" s="7" t="s">
        <v>3295</v>
      </c>
      <c r="B774" s="7" t="s">
        <v>2493</v>
      </c>
      <c r="C774" s="1">
        <v>28254</v>
      </c>
      <c r="G774" s="7" t="s">
        <v>3497</v>
      </c>
      <c r="H774" s="9">
        <v>4</v>
      </c>
      <c r="I774" s="45" t="s">
        <v>2905</v>
      </c>
      <c r="J774" s="45" t="s">
        <v>2848</v>
      </c>
      <c r="K774" t="s">
        <v>2847</v>
      </c>
      <c r="L774" t="s">
        <v>818</v>
      </c>
    </row>
    <row r="775" spans="1:13">
      <c r="A775" s="7" t="s">
        <v>3296</v>
      </c>
      <c r="B775" s="7" t="s">
        <v>1789</v>
      </c>
      <c r="C775" s="1">
        <v>72835</v>
      </c>
      <c r="G775" s="7" t="s">
        <v>811</v>
      </c>
      <c r="H775" s="9">
        <v>5</v>
      </c>
      <c r="I775" s="45" t="s">
        <v>12</v>
      </c>
      <c r="J775" s="45" t="s">
        <v>12</v>
      </c>
      <c r="K775" t="s">
        <v>2296</v>
      </c>
    </row>
    <row r="776" spans="1:13" s="19" customFormat="1">
      <c r="A776" s="35" t="s">
        <v>1793</v>
      </c>
      <c r="B776" s="19" t="s">
        <v>1794</v>
      </c>
      <c r="C776" s="20">
        <f>SUM(C777:C780)</f>
        <v>200416</v>
      </c>
      <c r="D776" s="20">
        <f>VLOOKUP($A776,小選挙区集計!$A$1:$H$400,5,FALSE)</f>
        <v>431558</v>
      </c>
      <c r="E776" s="20">
        <f>VLOOKUP($A776,小選挙区集計!$A$1:$H$400,8,FALSE)</f>
        <v>228644</v>
      </c>
      <c r="F776" s="20">
        <v>228604</v>
      </c>
      <c r="G776" s="20">
        <f>D776-E776</f>
        <v>202914</v>
      </c>
      <c r="H776" s="21">
        <f>E776-C776</f>
        <v>28228</v>
      </c>
      <c r="I776" s="44">
        <f>H776/E776</f>
        <v>0.12345830198911846</v>
      </c>
      <c r="J776" s="42"/>
      <c r="M776" s="42"/>
    </row>
    <row r="777" spans="1:13">
      <c r="A777" s="7" t="s">
        <v>3297</v>
      </c>
      <c r="B777" s="7" t="s">
        <v>2496</v>
      </c>
      <c r="C777" s="1">
        <v>11458</v>
      </c>
      <c r="G777" s="7" t="s">
        <v>3493</v>
      </c>
      <c r="H777" s="9">
        <v>0</v>
      </c>
      <c r="I777" s="45" t="s">
        <v>3498</v>
      </c>
      <c r="J777" s="45"/>
    </row>
    <row r="778" spans="1:13">
      <c r="A778" s="7" t="s">
        <v>3298</v>
      </c>
      <c r="B778" s="7" t="s">
        <v>2495</v>
      </c>
      <c r="C778" s="1">
        <v>34202</v>
      </c>
      <c r="G778" s="7" t="s">
        <v>3493</v>
      </c>
      <c r="H778" s="9">
        <v>0</v>
      </c>
      <c r="I778" s="45" t="s">
        <v>3053</v>
      </c>
      <c r="J778" s="45"/>
    </row>
    <row r="779" spans="1:13">
      <c r="A779" s="7" t="s">
        <v>3299</v>
      </c>
      <c r="B779" s="7" t="s">
        <v>2494</v>
      </c>
      <c r="C779" s="1">
        <v>48248</v>
      </c>
      <c r="G779" s="7" t="s">
        <v>3497</v>
      </c>
      <c r="H779" s="9">
        <v>4</v>
      </c>
      <c r="I779" s="45" t="s">
        <v>3496</v>
      </c>
      <c r="J779" s="45" t="s">
        <v>2849</v>
      </c>
    </row>
    <row r="780" spans="1:13">
      <c r="A780" s="7" t="s">
        <v>3300</v>
      </c>
      <c r="B780" s="7" t="s">
        <v>1795</v>
      </c>
      <c r="C780" s="1">
        <v>106508</v>
      </c>
      <c r="G780" s="7" t="s">
        <v>811</v>
      </c>
      <c r="H780" s="9">
        <v>3</v>
      </c>
      <c r="I780" s="45" t="s">
        <v>3499</v>
      </c>
      <c r="J780" s="45" t="s">
        <v>13</v>
      </c>
      <c r="K780" t="s">
        <v>2309</v>
      </c>
    </row>
    <row r="781" spans="1:13" s="19" customFormat="1">
      <c r="A781" s="35" t="s">
        <v>1796</v>
      </c>
      <c r="B781" s="19" t="s">
        <v>1797</v>
      </c>
      <c r="C781" s="20">
        <f>SUM(C782:C784)</f>
        <v>194964</v>
      </c>
      <c r="D781" s="20">
        <f>VLOOKUP($A781,小選挙区集計!$A$1:$H$400,5,FALSE)</f>
        <v>391045</v>
      </c>
      <c r="E781" s="20">
        <f>VLOOKUP($A781,小選挙区集計!$A$1:$H$400,8,FALSE)</f>
        <v>212219</v>
      </c>
      <c r="F781" s="20">
        <v>212197</v>
      </c>
      <c r="G781" s="20">
        <f>D781-E781</f>
        <v>178826</v>
      </c>
      <c r="H781" s="21">
        <f>E781-C781</f>
        <v>17255</v>
      </c>
      <c r="I781" s="44">
        <f>H781/E781</f>
        <v>8.1307517234554871E-2</v>
      </c>
      <c r="J781" s="42"/>
      <c r="M781" s="42"/>
    </row>
    <row r="782" spans="1:13">
      <c r="A782" s="7" t="s">
        <v>1798</v>
      </c>
      <c r="B782" s="7" t="s">
        <v>1801</v>
      </c>
      <c r="C782" s="1">
        <v>106878</v>
      </c>
      <c r="G782" s="7" t="s">
        <v>811</v>
      </c>
      <c r="H782" s="9">
        <v>3</v>
      </c>
      <c r="I782" s="45" t="s">
        <v>3499</v>
      </c>
      <c r="J782" s="45" t="s">
        <v>13</v>
      </c>
      <c r="K782" t="s">
        <v>2309</v>
      </c>
    </row>
    <row r="783" spans="1:13">
      <c r="A783" s="7" t="s">
        <v>1800</v>
      </c>
      <c r="B783" s="7" t="s">
        <v>1799</v>
      </c>
      <c r="C783" s="1">
        <v>59191</v>
      </c>
      <c r="G783" s="7" t="s">
        <v>811</v>
      </c>
      <c r="H783" s="9">
        <v>3</v>
      </c>
      <c r="I783" s="45" t="s">
        <v>2905</v>
      </c>
      <c r="J783" s="45" t="s">
        <v>16</v>
      </c>
      <c r="K783" t="s">
        <v>2311</v>
      </c>
      <c r="L783" t="s">
        <v>3510</v>
      </c>
    </row>
    <row r="784" spans="1:13">
      <c r="A784" s="7" t="s">
        <v>3301</v>
      </c>
      <c r="B784" s="7" t="s">
        <v>3278</v>
      </c>
      <c r="C784" s="1">
        <v>28895</v>
      </c>
      <c r="G784" s="7" t="s">
        <v>3493</v>
      </c>
      <c r="H784" s="9">
        <v>0</v>
      </c>
      <c r="I784" s="45" t="s">
        <v>3498</v>
      </c>
      <c r="J784" s="45" t="s">
        <v>3279</v>
      </c>
    </row>
    <row r="785" spans="1:13" s="19" customFormat="1">
      <c r="A785" s="35" t="s">
        <v>1802</v>
      </c>
      <c r="B785" s="19" t="s">
        <v>1803</v>
      </c>
      <c r="C785" s="20">
        <f>SUM(C786:C790)</f>
        <v>226040</v>
      </c>
      <c r="D785" s="20">
        <f>VLOOKUP($A785,小選挙区集計!$A$1:$H$400,5,FALSE)</f>
        <v>382714</v>
      </c>
      <c r="E785" s="20">
        <f>VLOOKUP($A785,小選挙区集計!$A$1:$H$400,8,FALSE)</f>
        <v>229692</v>
      </c>
      <c r="F785" s="20">
        <v>229687</v>
      </c>
      <c r="G785" s="20">
        <f>D785-E785</f>
        <v>153022</v>
      </c>
      <c r="H785" s="21">
        <f>E785-C785</f>
        <v>3652</v>
      </c>
      <c r="I785" s="44">
        <f>H785/E785</f>
        <v>1.5899552444142592E-2</v>
      </c>
      <c r="J785" s="42"/>
      <c r="M785" s="42"/>
    </row>
    <row r="786" spans="1:13">
      <c r="A786" s="7" t="s">
        <v>1804</v>
      </c>
      <c r="B786" s="7" t="s">
        <v>1805</v>
      </c>
      <c r="C786" s="1">
        <v>102486</v>
      </c>
      <c r="G786" s="7" t="s">
        <v>807</v>
      </c>
      <c r="H786" s="9">
        <v>0</v>
      </c>
      <c r="I786" s="45" t="s">
        <v>3495</v>
      </c>
      <c r="J786" s="45" t="s">
        <v>14</v>
      </c>
    </row>
    <row r="787" spans="1:13">
      <c r="A787" s="7" t="s">
        <v>1806</v>
      </c>
      <c r="B787" s="7" t="s">
        <v>1807</v>
      </c>
      <c r="C787" s="1">
        <v>71592</v>
      </c>
      <c r="G787" s="7" t="s">
        <v>811</v>
      </c>
      <c r="H787" s="9">
        <v>4</v>
      </c>
      <c r="I787" s="45" t="s">
        <v>3494</v>
      </c>
      <c r="J787" s="45" t="s">
        <v>12</v>
      </c>
      <c r="K787" t="s">
        <v>2296</v>
      </c>
    </row>
    <row r="788" spans="1:13">
      <c r="A788" s="7" t="s">
        <v>3302</v>
      </c>
      <c r="B788" s="7" t="s">
        <v>2498</v>
      </c>
      <c r="C788" s="1">
        <v>20083</v>
      </c>
      <c r="G788" s="7" t="s">
        <v>3493</v>
      </c>
      <c r="H788" s="9">
        <v>0</v>
      </c>
      <c r="I788" s="45" t="s">
        <v>3496</v>
      </c>
      <c r="J788" s="45"/>
    </row>
    <row r="789" spans="1:13">
      <c r="A789" s="7" t="s">
        <v>3303</v>
      </c>
      <c r="B789" s="7" t="s">
        <v>2497</v>
      </c>
      <c r="C789" s="1">
        <v>24952</v>
      </c>
      <c r="G789" s="7" t="s">
        <v>3493</v>
      </c>
      <c r="H789" s="9">
        <v>0</v>
      </c>
      <c r="I789" s="45" t="s">
        <v>2905</v>
      </c>
      <c r="J789" s="45" t="s">
        <v>2850</v>
      </c>
    </row>
    <row r="790" spans="1:13">
      <c r="A790" s="7" t="s">
        <v>3304</v>
      </c>
      <c r="B790" s="7" t="s">
        <v>2499</v>
      </c>
      <c r="C790" s="1">
        <v>6927</v>
      </c>
      <c r="G790" s="7" t="s">
        <v>3493</v>
      </c>
      <c r="H790" s="9">
        <v>0</v>
      </c>
      <c r="I790" s="45" t="s">
        <v>3053</v>
      </c>
      <c r="J790" s="45"/>
    </row>
    <row r="791" spans="1:13" s="19" customFormat="1">
      <c r="A791" s="35" t="s">
        <v>1808</v>
      </c>
      <c r="B791" s="19" t="s">
        <v>1809</v>
      </c>
      <c r="C791" s="20">
        <f>SUM(C792:C794)</f>
        <v>197408</v>
      </c>
      <c r="D791" s="20">
        <f>VLOOKUP($A791,小選挙区集計!$A$1:$H$400,5,FALSE)</f>
        <v>337105</v>
      </c>
      <c r="E791" s="20">
        <f>VLOOKUP($A791,小選挙区集計!$A$1:$H$400,8,FALSE)</f>
        <v>201413</v>
      </c>
      <c r="F791" s="20">
        <v>201413</v>
      </c>
      <c r="G791" s="20">
        <f>D791-E791</f>
        <v>135692</v>
      </c>
      <c r="H791" s="21">
        <f>E791-C791</f>
        <v>4005</v>
      </c>
      <c r="I791" s="44">
        <f>H791/E791</f>
        <v>1.9884515895200409E-2</v>
      </c>
      <c r="J791" s="42"/>
      <c r="M791" s="42"/>
    </row>
    <row r="792" spans="1:13">
      <c r="A792" s="7" t="s">
        <v>3305</v>
      </c>
      <c r="B792" s="7" t="s">
        <v>2500</v>
      </c>
      <c r="C792" s="1">
        <v>53877</v>
      </c>
      <c r="G792" s="7" t="s">
        <v>3493</v>
      </c>
      <c r="H792" s="9">
        <v>0</v>
      </c>
      <c r="I792" s="45" t="s">
        <v>3494</v>
      </c>
      <c r="J792" s="45" t="s">
        <v>2845</v>
      </c>
    </row>
    <row r="793" spans="1:13">
      <c r="A793" s="7" t="s">
        <v>3306</v>
      </c>
      <c r="B793" s="7" t="s">
        <v>2501</v>
      </c>
      <c r="C793" s="1">
        <v>105073</v>
      </c>
      <c r="G793" s="7" t="s">
        <v>3493</v>
      </c>
      <c r="H793" s="9">
        <v>0</v>
      </c>
      <c r="I793" s="45" t="s">
        <v>3495</v>
      </c>
      <c r="J793" s="45" t="s">
        <v>2851</v>
      </c>
    </row>
    <row r="794" spans="1:13">
      <c r="A794" s="7" t="s">
        <v>3307</v>
      </c>
      <c r="B794" s="7" t="s">
        <v>1810</v>
      </c>
      <c r="C794" s="1">
        <v>38458</v>
      </c>
      <c r="G794" s="7" t="s">
        <v>807</v>
      </c>
      <c r="H794" s="9">
        <v>0</v>
      </c>
      <c r="I794" s="45" t="s">
        <v>2905</v>
      </c>
      <c r="J794" s="45" t="s">
        <v>16</v>
      </c>
    </row>
    <row r="795" spans="1:13" s="19" customFormat="1">
      <c r="A795" s="35" t="s">
        <v>1811</v>
      </c>
      <c r="B795" s="19" t="s">
        <v>1812</v>
      </c>
      <c r="C795" s="20">
        <f>SUM(C796:C799)</f>
        <v>264456</v>
      </c>
      <c r="D795" s="20">
        <f>VLOOKUP($A795,小選挙区集計!$A$1:$H$400,5,FALSE)</f>
        <v>456232</v>
      </c>
      <c r="E795" s="20">
        <f>VLOOKUP($A795,小選挙区集計!$A$1:$H$400,8,FALSE)</f>
        <v>269542</v>
      </c>
      <c r="F795" s="20">
        <v>269527</v>
      </c>
      <c r="G795" s="20">
        <f>D795-E795</f>
        <v>186690</v>
      </c>
      <c r="H795" s="21">
        <f>E795-C795</f>
        <v>5086</v>
      </c>
      <c r="I795" s="44">
        <f>H795/E795</f>
        <v>1.8869044527383489E-2</v>
      </c>
      <c r="J795" s="42"/>
      <c r="M795" s="42"/>
    </row>
    <row r="796" spans="1:13">
      <c r="A796" s="7" t="s">
        <v>3308</v>
      </c>
      <c r="B796" s="7" t="s">
        <v>1815</v>
      </c>
      <c r="C796" s="1">
        <v>83776</v>
      </c>
      <c r="G796" s="7" t="s">
        <v>811</v>
      </c>
      <c r="H796" s="9">
        <v>4</v>
      </c>
      <c r="I796" s="45" t="s">
        <v>3494</v>
      </c>
      <c r="J796" s="45" t="s">
        <v>12</v>
      </c>
      <c r="K796" t="s">
        <v>2296</v>
      </c>
    </row>
    <row r="797" spans="1:13">
      <c r="A797" s="7" t="s">
        <v>3309</v>
      </c>
      <c r="B797" s="7" t="s">
        <v>2502</v>
      </c>
      <c r="C797" s="1">
        <v>42165</v>
      </c>
      <c r="G797" s="7" t="s">
        <v>3493</v>
      </c>
      <c r="H797" s="9">
        <v>0</v>
      </c>
      <c r="I797" s="45" t="s">
        <v>3500</v>
      </c>
      <c r="J797" s="45"/>
    </row>
    <row r="798" spans="1:13">
      <c r="A798" s="7" t="s">
        <v>1814</v>
      </c>
      <c r="B798" s="7" t="s">
        <v>1813</v>
      </c>
      <c r="C798" s="1">
        <v>133146</v>
      </c>
      <c r="G798" s="7" t="s">
        <v>811</v>
      </c>
      <c r="H798" s="9">
        <v>3</v>
      </c>
      <c r="I798" s="45" t="s">
        <v>3495</v>
      </c>
      <c r="J798" s="45" t="s">
        <v>14</v>
      </c>
      <c r="K798" t="s">
        <v>2307</v>
      </c>
    </row>
    <row r="799" spans="1:13">
      <c r="A799" s="7" t="s">
        <v>3310</v>
      </c>
      <c r="B799" s="7" t="s">
        <v>3280</v>
      </c>
      <c r="C799" s="1">
        <v>5369</v>
      </c>
      <c r="G799" s="7" t="s">
        <v>3493</v>
      </c>
      <c r="H799" s="9">
        <v>0</v>
      </c>
      <c r="I799" s="45" t="s">
        <v>3498</v>
      </c>
      <c r="J799" s="45"/>
    </row>
    <row r="800" spans="1:13" s="19" customFormat="1">
      <c r="A800" s="35" t="s">
        <v>1816</v>
      </c>
      <c r="B800" s="19" t="s">
        <v>1817</v>
      </c>
      <c r="C800" s="20">
        <f>SUM(C801:C803)</f>
        <v>200718</v>
      </c>
      <c r="D800" s="20">
        <f>VLOOKUP($A800,小選挙区集計!$A$1:$H$400,5,FALSE)</f>
        <v>320990</v>
      </c>
      <c r="E800" s="20">
        <f>VLOOKUP($A800,小選挙区集計!$A$1:$H$400,8,FALSE)</f>
        <v>203239</v>
      </c>
      <c r="F800" s="20">
        <v>203230</v>
      </c>
      <c r="G800" s="20">
        <f>D800-E800</f>
        <v>117751</v>
      </c>
      <c r="H800" s="21">
        <f>E800-C800</f>
        <v>2521</v>
      </c>
      <c r="I800" s="44">
        <f>H800/E800</f>
        <v>1.2404115351876362E-2</v>
      </c>
      <c r="J800" s="42"/>
      <c r="M800" s="42"/>
    </row>
    <row r="801" spans="1:13">
      <c r="A801" s="7" t="s">
        <v>1818</v>
      </c>
      <c r="B801" s="7" t="s">
        <v>1819</v>
      </c>
      <c r="C801" s="1">
        <v>66943</v>
      </c>
      <c r="G801" s="7" t="s">
        <v>811</v>
      </c>
      <c r="H801" s="9">
        <v>7</v>
      </c>
      <c r="I801" s="45" t="s">
        <v>2905</v>
      </c>
      <c r="J801" s="45" t="s">
        <v>16</v>
      </c>
      <c r="K801" s="7" t="s">
        <v>2299</v>
      </c>
      <c r="L801" s="7" t="s">
        <v>3509</v>
      </c>
    </row>
    <row r="802" spans="1:13">
      <c r="A802" s="7" t="s">
        <v>3311</v>
      </c>
      <c r="B802" s="7" t="s">
        <v>2503</v>
      </c>
      <c r="C802" s="1">
        <v>80932</v>
      </c>
      <c r="G802" s="7" t="s">
        <v>3493</v>
      </c>
      <c r="H802" s="9">
        <v>0</v>
      </c>
      <c r="I802" s="45" t="s">
        <v>3495</v>
      </c>
      <c r="J802" s="45" t="s">
        <v>2851</v>
      </c>
      <c r="K802" s="7"/>
    </row>
    <row r="803" spans="1:13">
      <c r="A803" s="7" t="s">
        <v>3312</v>
      </c>
      <c r="B803" s="7" t="s">
        <v>1820</v>
      </c>
      <c r="C803" s="1">
        <v>52843</v>
      </c>
      <c r="G803" s="7" t="s">
        <v>811</v>
      </c>
      <c r="H803" s="9">
        <v>2</v>
      </c>
      <c r="I803" s="45" t="s">
        <v>3494</v>
      </c>
      <c r="J803" s="45" t="s">
        <v>12</v>
      </c>
      <c r="K803" s="7" t="s">
        <v>2296</v>
      </c>
    </row>
    <row r="804" spans="1:13" s="19" customFormat="1">
      <c r="A804" s="35" t="s">
        <v>1821</v>
      </c>
      <c r="B804" s="19" t="s">
        <v>1822</v>
      </c>
      <c r="C804" s="20">
        <f>SUM(C805:C807)</f>
        <v>236595</v>
      </c>
      <c r="D804" s="20">
        <f>VLOOKUP($A804,小選挙区集計!$A$1:$H$400,5,FALSE)</f>
        <v>398749</v>
      </c>
      <c r="E804" s="20">
        <f>VLOOKUP($A804,小選挙区集計!$A$1:$H$400,8,FALSE)</f>
        <v>241534</v>
      </c>
      <c r="F804" s="20">
        <v>241520</v>
      </c>
      <c r="G804" s="20">
        <f>D804-E804</f>
        <v>157215</v>
      </c>
      <c r="H804" s="21">
        <f>E804-C804</f>
        <v>4939</v>
      </c>
      <c r="I804" s="44">
        <f>H804/E804</f>
        <v>2.0448466882509293E-2</v>
      </c>
      <c r="J804" s="42"/>
      <c r="M804" s="42"/>
    </row>
    <row r="805" spans="1:13">
      <c r="A805" s="7" t="s">
        <v>3313</v>
      </c>
      <c r="B805" s="7" t="s">
        <v>2504</v>
      </c>
      <c r="C805" s="1">
        <v>105746</v>
      </c>
      <c r="G805" s="7" t="s">
        <v>3493</v>
      </c>
      <c r="H805" s="9">
        <v>0</v>
      </c>
      <c r="I805" s="45" t="s">
        <v>3495</v>
      </c>
      <c r="J805" s="45" t="s">
        <v>2851</v>
      </c>
    </row>
    <row r="806" spans="1:13">
      <c r="A806" s="7" t="s">
        <v>3314</v>
      </c>
      <c r="B806" s="7" t="s">
        <v>1825</v>
      </c>
      <c r="C806" s="1">
        <v>70568</v>
      </c>
      <c r="G806" s="7" t="s">
        <v>811</v>
      </c>
      <c r="H806" s="9">
        <v>3</v>
      </c>
      <c r="I806" s="45" t="s">
        <v>3494</v>
      </c>
      <c r="J806" s="45" t="s">
        <v>12</v>
      </c>
      <c r="K806" t="s">
        <v>2296</v>
      </c>
    </row>
    <row r="807" spans="1:13">
      <c r="A807" s="7" t="s">
        <v>1824</v>
      </c>
      <c r="B807" s="7" t="s">
        <v>1823</v>
      </c>
      <c r="C807" s="1">
        <v>60281</v>
      </c>
      <c r="G807" s="7" t="s">
        <v>811</v>
      </c>
      <c r="H807" s="9">
        <v>7</v>
      </c>
      <c r="I807" s="45" t="s">
        <v>16</v>
      </c>
      <c r="J807" s="41" t="s">
        <v>827</v>
      </c>
      <c r="K807" s="7" t="s">
        <v>2299</v>
      </c>
      <c r="L807" s="7" t="s">
        <v>3509</v>
      </c>
    </row>
    <row r="808" spans="1:13" s="19" customFormat="1">
      <c r="A808" s="35" t="s">
        <v>1826</v>
      </c>
      <c r="B808" s="19" t="s">
        <v>1827</v>
      </c>
      <c r="C808" s="20">
        <f>SUM(C809:C812)</f>
        <v>183651</v>
      </c>
      <c r="D808" s="20">
        <f>VLOOKUP($A808,小選挙区集計!$A$1:$H$400,5,FALSE)</f>
        <v>339395</v>
      </c>
      <c r="E808" s="20">
        <f>VLOOKUP($A808,小選挙区集計!$A$1:$H$400,8,FALSE)</f>
        <v>186673</v>
      </c>
      <c r="F808" s="20">
        <v>186671</v>
      </c>
      <c r="G808" s="20">
        <f>D808-E808</f>
        <v>152722</v>
      </c>
      <c r="H808" s="21">
        <f>E808-C808</f>
        <v>3022</v>
      </c>
      <c r="I808" s="44">
        <f>H808/E808</f>
        <v>1.618873645358461E-2</v>
      </c>
      <c r="J808" s="42"/>
      <c r="M808" s="42"/>
    </row>
    <row r="809" spans="1:13">
      <c r="A809" s="7" t="s">
        <v>3315</v>
      </c>
      <c r="B809" s="7" t="s">
        <v>2505</v>
      </c>
      <c r="C809" s="1">
        <v>59304</v>
      </c>
      <c r="G809" s="7" t="s">
        <v>3493</v>
      </c>
      <c r="H809" s="9">
        <v>0</v>
      </c>
      <c r="I809" s="45" t="s">
        <v>3494</v>
      </c>
      <c r="J809" s="45"/>
    </row>
    <row r="810" spans="1:13">
      <c r="A810" s="7" t="s">
        <v>3316</v>
      </c>
      <c r="B810" s="7" t="s">
        <v>1828</v>
      </c>
      <c r="C810" s="1">
        <v>94003</v>
      </c>
      <c r="G810" s="7" t="s">
        <v>811</v>
      </c>
      <c r="H810" s="9">
        <v>1</v>
      </c>
      <c r="I810" s="45" t="s">
        <v>3495</v>
      </c>
      <c r="J810" s="45" t="s">
        <v>14</v>
      </c>
      <c r="K810" s="7"/>
    </row>
    <row r="811" spans="1:13">
      <c r="A811" s="7" t="s">
        <v>3317</v>
      </c>
      <c r="B811" s="7" t="s">
        <v>1829</v>
      </c>
      <c r="C811" s="1">
        <v>12614</v>
      </c>
      <c r="G811" s="7" t="s">
        <v>807</v>
      </c>
      <c r="H811" s="9">
        <v>0</v>
      </c>
      <c r="I811" s="45" t="s">
        <v>3496</v>
      </c>
      <c r="J811" s="45" t="s">
        <v>17</v>
      </c>
    </row>
    <row r="812" spans="1:13">
      <c r="A812" s="7" t="s">
        <v>3318</v>
      </c>
      <c r="B812" s="7" t="s">
        <v>2506</v>
      </c>
      <c r="C812" s="1">
        <v>17730</v>
      </c>
      <c r="G812" s="7" t="s">
        <v>3493</v>
      </c>
      <c r="H812" s="9">
        <v>0</v>
      </c>
      <c r="I812" s="45" t="s">
        <v>2905</v>
      </c>
      <c r="J812" s="45"/>
    </row>
    <row r="813" spans="1:13" s="19" customFormat="1">
      <c r="A813" s="35" t="s">
        <v>1830</v>
      </c>
      <c r="B813" s="19" t="s">
        <v>1831</v>
      </c>
      <c r="C813" s="20">
        <f>SUM(C814:C816)</f>
        <v>210160</v>
      </c>
      <c r="D813" s="20">
        <f>VLOOKUP($A813,小選挙区集計!$A$1:$H$400,5,FALSE)</f>
        <v>400235</v>
      </c>
      <c r="E813" s="20">
        <f>VLOOKUP($A813,小選挙区集計!$A$1:$H$400,8,FALSE)</f>
        <v>213833</v>
      </c>
      <c r="F813" s="20">
        <v>213832</v>
      </c>
      <c r="G813" s="20">
        <f>D813-E813</f>
        <v>186402</v>
      </c>
      <c r="H813" s="21">
        <f>E813-C813</f>
        <v>3673</v>
      </c>
      <c r="I813" s="44">
        <f>H813/E813</f>
        <v>1.7176955848723068E-2</v>
      </c>
      <c r="J813" s="42"/>
      <c r="M813" s="42"/>
    </row>
    <row r="814" spans="1:13">
      <c r="A814" s="7" t="s">
        <v>3319</v>
      </c>
      <c r="B814" s="7" t="s">
        <v>1832</v>
      </c>
      <c r="C814" s="1">
        <v>85321</v>
      </c>
      <c r="G814" s="7" t="s">
        <v>811</v>
      </c>
      <c r="H814" s="9">
        <v>2</v>
      </c>
      <c r="I814" s="45" t="s">
        <v>3494</v>
      </c>
      <c r="J814" s="45" t="s">
        <v>12</v>
      </c>
      <c r="K814" t="s">
        <v>2296</v>
      </c>
    </row>
    <row r="815" spans="1:13">
      <c r="A815" s="7" t="s">
        <v>3320</v>
      </c>
      <c r="B815" s="7" t="s">
        <v>2507</v>
      </c>
      <c r="C815" s="1">
        <v>22982</v>
      </c>
      <c r="G815" s="7" t="s">
        <v>3493</v>
      </c>
      <c r="H815" s="9">
        <v>0</v>
      </c>
      <c r="I815" s="45" t="s">
        <v>3496</v>
      </c>
      <c r="J815" s="45"/>
    </row>
    <row r="816" spans="1:13">
      <c r="A816" s="7" t="s">
        <v>3321</v>
      </c>
      <c r="B816" s="7" t="s">
        <v>2508</v>
      </c>
      <c r="C816" s="1">
        <v>101857</v>
      </c>
      <c r="G816" s="7" t="s">
        <v>3493</v>
      </c>
      <c r="H816" s="9">
        <v>0</v>
      </c>
      <c r="I816" s="45" t="s">
        <v>3495</v>
      </c>
      <c r="J816" s="45"/>
      <c r="K816" t="s">
        <v>2851</v>
      </c>
    </row>
    <row r="817" spans="1:13" s="19" customFormat="1">
      <c r="A817" s="35" t="s">
        <v>1833</v>
      </c>
      <c r="B817" s="19" t="s">
        <v>1834</v>
      </c>
      <c r="C817" s="20">
        <f>SUM(C818:C820)</f>
        <v>226883</v>
      </c>
      <c r="D817" s="20">
        <f>VLOOKUP($A817,小選挙区集計!$A$1:$H$400,5,FALSE)</f>
        <v>421826</v>
      </c>
      <c r="E817" s="20">
        <f>VLOOKUP($A817,小選挙区集計!$A$1:$H$400,8,FALSE)</f>
        <v>233182</v>
      </c>
      <c r="F817" s="20">
        <v>233181</v>
      </c>
      <c r="G817" s="20">
        <f>D817-E817</f>
        <v>188644</v>
      </c>
      <c r="H817" s="21">
        <f>E817-C817</f>
        <v>6299</v>
      </c>
      <c r="I817" s="44">
        <f>H817/E817</f>
        <v>2.7013234297673064E-2</v>
      </c>
      <c r="J817" s="42"/>
      <c r="M817" s="42"/>
    </row>
    <row r="818" spans="1:13">
      <c r="A818" s="7" t="s">
        <v>3322</v>
      </c>
      <c r="B818" s="7" t="s">
        <v>2509</v>
      </c>
      <c r="C818" s="1">
        <v>126307</v>
      </c>
      <c r="G818" s="7" t="s">
        <v>3493</v>
      </c>
      <c r="H818" s="9">
        <v>0</v>
      </c>
      <c r="I818" s="45" t="s">
        <v>3495</v>
      </c>
      <c r="J818" s="45" t="s">
        <v>2852</v>
      </c>
      <c r="K818" t="s">
        <v>2853</v>
      </c>
      <c r="L818" t="s">
        <v>2852</v>
      </c>
    </row>
    <row r="819" spans="1:13">
      <c r="A819" s="7" t="s">
        <v>3323</v>
      </c>
      <c r="B819" s="7" t="s">
        <v>1837</v>
      </c>
      <c r="C819" s="1">
        <v>70029</v>
      </c>
      <c r="G819" s="7" t="s">
        <v>811</v>
      </c>
      <c r="H819" s="9">
        <v>3</v>
      </c>
      <c r="I819" s="45" t="s">
        <v>3494</v>
      </c>
      <c r="J819" s="45" t="s">
        <v>12</v>
      </c>
      <c r="K819" t="s">
        <v>2296</v>
      </c>
    </row>
    <row r="820" spans="1:13">
      <c r="A820" s="7" t="s">
        <v>1836</v>
      </c>
      <c r="B820" s="7" t="s">
        <v>1835</v>
      </c>
      <c r="C820" s="1">
        <v>30547</v>
      </c>
      <c r="G820" s="7" t="s">
        <v>807</v>
      </c>
      <c r="H820" s="9">
        <v>0</v>
      </c>
      <c r="I820" s="45" t="s">
        <v>3496</v>
      </c>
      <c r="J820" s="45" t="s">
        <v>17</v>
      </c>
    </row>
    <row r="821" spans="1:13" s="19" customFormat="1">
      <c r="A821" s="35" t="s">
        <v>1838</v>
      </c>
      <c r="B821" s="19" t="s">
        <v>1839</v>
      </c>
      <c r="C821" s="20">
        <f>SUM(C822:C824)</f>
        <v>212318</v>
      </c>
      <c r="D821" s="20">
        <f>VLOOKUP($A821,小選挙区集計!$A$1:$H$400,5,FALSE)</f>
        <v>390415</v>
      </c>
      <c r="E821" s="20">
        <f>VLOOKUP($A821,小選挙区集計!$A$1:$H$400,8,FALSE)</f>
        <v>217776</v>
      </c>
      <c r="F821" s="20">
        <v>217761</v>
      </c>
      <c r="G821" s="20">
        <f>D821-E821</f>
        <v>172639</v>
      </c>
      <c r="H821" s="21">
        <f>E821-C821</f>
        <v>5458</v>
      </c>
      <c r="I821" s="44">
        <f>H821/E821</f>
        <v>2.5062449489383586E-2</v>
      </c>
      <c r="J821" s="42"/>
      <c r="M821" s="42"/>
    </row>
    <row r="822" spans="1:13">
      <c r="A822" s="7" t="s">
        <v>3324</v>
      </c>
      <c r="B822" s="7" t="s">
        <v>2510</v>
      </c>
      <c r="C822" s="1">
        <v>67887</v>
      </c>
      <c r="G822" s="7" t="s">
        <v>3493</v>
      </c>
      <c r="H822" s="9">
        <v>0</v>
      </c>
      <c r="I822" s="45" t="s">
        <v>3494</v>
      </c>
      <c r="J822" s="45"/>
    </row>
    <row r="823" spans="1:13">
      <c r="A823" s="7" t="s">
        <v>3325</v>
      </c>
      <c r="B823" s="7" t="s">
        <v>1842</v>
      </c>
      <c r="C823" s="1">
        <v>114861</v>
      </c>
      <c r="G823" s="7" t="s">
        <v>811</v>
      </c>
      <c r="H823" s="9">
        <v>3</v>
      </c>
      <c r="I823" s="45" t="s">
        <v>3495</v>
      </c>
      <c r="J823" s="45" t="s">
        <v>14</v>
      </c>
      <c r="K823" t="s">
        <v>2307</v>
      </c>
    </row>
    <row r="824" spans="1:13">
      <c r="A824" s="7" t="s">
        <v>1841</v>
      </c>
      <c r="B824" s="7" t="s">
        <v>1840</v>
      </c>
      <c r="C824" s="1">
        <v>29570</v>
      </c>
      <c r="G824" s="7" t="s">
        <v>807</v>
      </c>
      <c r="H824" s="9">
        <v>0</v>
      </c>
      <c r="I824" s="45" t="s">
        <v>3496</v>
      </c>
      <c r="J824" s="45" t="s">
        <v>17</v>
      </c>
      <c r="K824" t="s">
        <v>2300</v>
      </c>
    </row>
    <row r="825" spans="1:13" s="19" customFormat="1">
      <c r="A825" s="35" t="s">
        <v>1843</v>
      </c>
      <c r="B825" s="19" t="s">
        <v>1844</v>
      </c>
      <c r="C825" s="20">
        <f>SUM(C826:C828)</f>
        <v>166422</v>
      </c>
      <c r="D825" s="20">
        <f>VLOOKUP($A825,小選挙区集計!$A$1:$H$400,5,FALSE)</f>
        <v>326278</v>
      </c>
      <c r="E825" s="20">
        <f>VLOOKUP($A825,小選挙区集計!$A$1:$H$400,8,FALSE)</f>
        <v>181084</v>
      </c>
      <c r="F825" s="20">
        <v>181086</v>
      </c>
      <c r="G825" s="20">
        <f>D825-E825</f>
        <v>145194</v>
      </c>
      <c r="H825" s="21">
        <f>E825-C825</f>
        <v>14662</v>
      </c>
      <c r="I825" s="44">
        <f>H825/E825</f>
        <v>8.0967948576351312E-2</v>
      </c>
      <c r="J825" s="42"/>
      <c r="M825" s="42"/>
    </row>
    <row r="826" spans="1:13">
      <c r="A826" s="7" t="s">
        <v>1845</v>
      </c>
      <c r="B826" s="7" t="s">
        <v>1846</v>
      </c>
      <c r="C826" s="1">
        <v>72571</v>
      </c>
      <c r="G826" s="7" t="s">
        <v>811</v>
      </c>
      <c r="H826" s="9">
        <v>2</v>
      </c>
      <c r="I826" s="45" t="s">
        <v>2905</v>
      </c>
      <c r="J826" s="45" t="s">
        <v>16</v>
      </c>
      <c r="K826" s="7" t="s">
        <v>2299</v>
      </c>
    </row>
    <row r="827" spans="1:13">
      <c r="A827" s="7" t="s">
        <v>1847</v>
      </c>
      <c r="B827" s="7" t="s">
        <v>1848</v>
      </c>
      <c r="C827" s="1">
        <v>84563</v>
      </c>
      <c r="G827" s="7" t="s">
        <v>811</v>
      </c>
      <c r="H827" s="9">
        <v>9</v>
      </c>
      <c r="I827" s="45" t="s">
        <v>3499</v>
      </c>
      <c r="J827" s="45" t="s">
        <v>13</v>
      </c>
      <c r="K827" t="s">
        <v>2309</v>
      </c>
    </row>
    <row r="828" spans="1:13">
      <c r="A828" s="7" t="s">
        <v>3326</v>
      </c>
      <c r="B828" s="7" t="s">
        <v>2511</v>
      </c>
      <c r="C828" s="1">
        <v>9288</v>
      </c>
      <c r="G828" s="7" t="s">
        <v>3493</v>
      </c>
      <c r="H828" s="9">
        <v>0</v>
      </c>
      <c r="I828" s="45" t="s">
        <v>2896</v>
      </c>
      <c r="J828" s="45"/>
    </row>
    <row r="829" spans="1:13" s="19" customFormat="1">
      <c r="A829" s="35" t="s">
        <v>1849</v>
      </c>
      <c r="B829" s="19" t="s">
        <v>1850</v>
      </c>
      <c r="C829" s="20">
        <f>SUM(C830:C832)</f>
        <v>176119</v>
      </c>
      <c r="D829" s="20">
        <f>VLOOKUP($A829,小選挙区集計!$A$1:$H$400,5,FALSE)</f>
        <v>330263</v>
      </c>
      <c r="E829" s="20">
        <f>VLOOKUP($A829,小選挙区集計!$A$1:$H$400,8,FALSE)</f>
        <v>179985</v>
      </c>
      <c r="F829" s="20">
        <v>179981</v>
      </c>
      <c r="G829" s="20">
        <f>D829-E829</f>
        <v>150278</v>
      </c>
      <c r="H829" s="21">
        <f>E829-C829</f>
        <v>3866</v>
      </c>
      <c r="I829" s="44">
        <f>H829/E829</f>
        <v>2.1479567741756259E-2</v>
      </c>
      <c r="J829" s="42"/>
      <c r="M829" s="42"/>
    </row>
    <row r="830" spans="1:13">
      <c r="A830" s="7" t="s">
        <v>3327</v>
      </c>
      <c r="B830" s="7" t="s">
        <v>2512</v>
      </c>
      <c r="C830" s="1">
        <v>25660</v>
      </c>
      <c r="G830" s="7" t="s">
        <v>3493</v>
      </c>
      <c r="H830" s="9">
        <v>0</v>
      </c>
      <c r="I830" s="45" t="s">
        <v>3496</v>
      </c>
      <c r="J830" s="45"/>
    </row>
    <row r="831" spans="1:13">
      <c r="A831" s="7" t="s">
        <v>1852</v>
      </c>
      <c r="B831" s="7" t="s">
        <v>1853</v>
      </c>
      <c r="C831" s="1">
        <v>94398</v>
      </c>
      <c r="G831" s="7" t="s">
        <v>811</v>
      </c>
      <c r="H831" s="9">
        <v>3</v>
      </c>
      <c r="I831" s="45" t="s">
        <v>3495</v>
      </c>
      <c r="J831" s="45" t="s">
        <v>14</v>
      </c>
      <c r="K831" t="s">
        <v>2307</v>
      </c>
    </row>
    <row r="832" spans="1:13">
      <c r="A832" s="7" t="s">
        <v>3328</v>
      </c>
      <c r="B832" s="7" t="s">
        <v>1851</v>
      </c>
      <c r="C832" s="1">
        <v>56061</v>
      </c>
      <c r="G832" s="7" t="s">
        <v>811</v>
      </c>
      <c r="H832" s="9">
        <v>2</v>
      </c>
      <c r="I832" s="45" t="s">
        <v>3494</v>
      </c>
      <c r="J832" s="45" t="s">
        <v>12</v>
      </c>
      <c r="K832" s="7" t="s">
        <v>2296</v>
      </c>
    </row>
    <row r="833" spans="1:13" s="19" customFormat="1">
      <c r="A833" s="35" t="s">
        <v>1854</v>
      </c>
      <c r="B833" s="19" t="s">
        <v>1855</v>
      </c>
      <c r="C833" s="20">
        <f>SUM(C834:C837)</f>
        <v>223583</v>
      </c>
      <c r="D833" s="20">
        <f>VLOOKUP($A833,小選挙区集計!$A$1:$H$400,5,FALSE)</f>
        <v>434309</v>
      </c>
      <c r="E833" s="20">
        <f>VLOOKUP($A833,小選挙区集計!$A$1:$H$400,8,FALSE)</f>
        <v>229804</v>
      </c>
      <c r="F833" s="20">
        <v>229791</v>
      </c>
      <c r="G833" s="20">
        <f>D833-E833</f>
        <v>204505</v>
      </c>
      <c r="H833" s="21">
        <f>E833-C833</f>
        <v>6221</v>
      </c>
      <c r="I833" s="44">
        <f>H833/E833</f>
        <v>2.7070895197646692E-2</v>
      </c>
      <c r="J833" s="42"/>
      <c r="M833" s="42"/>
    </row>
    <row r="834" spans="1:13">
      <c r="A834" s="7" t="s">
        <v>1856</v>
      </c>
      <c r="B834" s="7" t="s">
        <v>1857</v>
      </c>
      <c r="C834" s="1">
        <v>118421</v>
      </c>
      <c r="G834" s="7" t="s">
        <v>811</v>
      </c>
      <c r="H834" s="9">
        <v>3</v>
      </c>
      <c r="I834" s="45" t="s">
        <v>3495</v>
      </c>
      <c r="J834" s="45" t="s">
        <v>14</v>
      </c>
      <c r="K834" t="s">
        <v>2307</v>
      </c>
    </row>
    <row r="835" spans="1:13">
      <c r="A835" s="7" t="s">
        <v>3329</v>
      </c>
      <c r="B835" s="7" t="s">
        <v>1858</v>
      </c>
      <c r="C835" s="1">
        <v>61597</v>
      </c>
      <c r="G835" s="7" t="s">
        <v>811</v>
      </c>
      <c r="H835" s="9">
        <v>2</v>
      </c>
      <c r="I835" s="45" t="s">
        <v>3494</v>
      </c>
      <c r="J835" s="45" t="s">
        <v>12</v>
      </c>
      <c r="K835" t="s">
        <v>2296</v>
      </c>
    </row>
    <row r="836" spans="1:13">
      <c r="A836" s="7" t="s">
        <v>3330</v>
      </c>
      <c r="B836" s="7" t="s">
        <v>2513</v>
      </c>
      <c r="C836" s="1">
        <v>24490</v>
      </c>
      <c r="G836" s="7" t="s">
        <v>3493</v>
      </c>
      <c r="H836" s="9">
        <v>0</v>
      </c>
      <c r="I836" s="45" t="s">
        <v>2905</v>
      </c>
      <c r="J836" s="45" t="s">
        <v>2854</v>
      </c>
    </row>
    <row r="837" spans="1:13">
      <c r="A837" s="7" t="s">
        <v>3331</v>
      </c>
      <c r="B837" s="7" t="s">
        <v>2514</v>
      </c>
      <c r="C837" s="1">
        <v>19075</v>
      </c>
      <c r="G837" s="7" t="s">
        <v>3493</v>
      </c>
      <c r="H837" s="9">
        <v>0</v>
      </c>
      <c r="I837" s="45" t="s">
        <v>3496</v>
      </c>
      <c r="J837" s="45"/>
    </row>
    <row r="838" spans="1:13" s="19" customFormat="1">
      <c r="A838" s="35" t="s">
        <v>1859</v>
      </c>
      <c r="B838" s="19" t="s">
        <v>1860</v>
      </c>
      <c r="C838" s="20">
        <f>SUM(C839:C842)</f>
        <v>161712</v>
      </c>
      <c r="D838" s="20">
        <f>VLOOKUP($A838,小選挙区集計!$A$1:$H$400,5,FALSE)</f>
        <v>304908</v>
      </c>
      <c r="E838" s="20">
        <f>VLOOKUP($A838,小選挙区集計!$A$1:$H$400,8,FALSE)</f>
        <v>164539</v>
      </c>
      <c r="F838" s="20">
        <v>164534</v>
      </c>
      <c r="G838" s="20">
        <f>D838-E838</f>
        <v>140369</v>
      </c>
      <c r="H838" s="21">
        <f>E838-C838</f>
        <v>2827</v>
      </c>
      <c r="I838" s="44">
        <f>H838/E838</f>
        <v>1.7181336947471419E-2</v>
      </c>
      <c r="J838" s="42"/>
      <c r="M838" s="42"/>
    </row>
    <row r="839" spans="1:13">
      <c r="A839" s="7" t="s">
        <v>1861</v>
      </c>
      <c r="B839" s="7" t="s">
        <v>1863</v>
      </c>
      <c r="C839" s="1">
        <v>9258</v>
      </c>
      <c r="G839" s="7" t="s">
        <v>807</v>
      </c>
      <c r="H839" s="9">
        <v>0</v>
      </c>
      <c r="I839" s="45" t="s">
        <v>3496</v>
      </c>
      <c r="J839" s="45" t="s">
        <v>17</v>
      </c>
      <c r="K839" s="7" t="s">
        <v>2300</v>
      </c>
    </row>
    <row r="840" spans="1:13">
      <c r="A840" s="7" t="s">
        <v>3332</v>
      </c>
      <c r="B840" s="7" t="s">
        <v>1862</v>
      </c>
      <c r="C840" s="1">
        <v>52052</v>
      </c>
      <c r="G840" s="7" t="s">
        <v>811</v>
      </c>
      <c r="H840" s="9">
        <v>2</v>
      </c>
      <c r="I840" s="45" t="s">
        <v>3494</v>
      </c>
      <c r="J840" s="45" t="s">
        <v>12</v>
      </c>
      <c r="K840" s="7" t="s">
        <v>2296</v>
      </c>
    </row>
    <row r="841" spans="1:13">
      <c r="A841" s="7" t="s">
        <v>3333</v>
      </c>
      <c r="B841" s="7" t="s">
        <v>2516</v>
      </c>
      <c r="C841" s="1">
        <v>68209</v>
      </c>
      <c r="G841" s="7" t="s">
        <v>3497</v>
      </c>
      <c r="H841" s="9">
        <v>2</v>
      </c>
      <c r="I841" s="45" t="s">
        <v>3495</v>
      </c>
      <c r="J841" s="45" t="s">
        <v>2857</v>
      </c>
      <c r="K841" s="7" t="s">
        <v>2857</v>
      </c>
      <c r="L841" t="s">
        <v>2857</v>
      </c>
    </row>
    <row r="842" spans="1:13">
      <c r="A842" s="7" t="s">
        <v>3334</v>
      </c>
      <c r="B842" s="7" t="s">
        <v>2515</v>
      </c>
      <c r="C842" s="1">
        <v>32193</v>
      </c>
      <c r="G842" s="7" t="s">
        <v>3497</v>
      </c>
      <c r="H842" s="9">
        <v>3</v>
      </c>
      <c r="I842" s="45" t="s">
        <v>2905</v>
      </c>
      <c r="J842" s="45" t="s">
        <v>2856</v>
      </c>
      <c r="K842" s="7" t="s">
        <v>2855</v>
      </c>
      <c r="L842" t="s">
        <v>2855</v>
      </c>
    </row>
    <row r="843" spans="1:13" s="19" customFormat="1">
      <c r="A843" s="35" t="s">
        <v>1864</v>
      </c>
      <c r="B843" s="19" t="s">
        <v>117</v>
      </c>
      <c r="C843" s="20">
        <f>C844+C850+C854+C859+C863+C867+C871+C875+C879+C882+C886+C890</f>
        <v>2406883</v>
      </c>
      <c r="D843" s="20">
        <f>D844+D850+D854+D859+D863+D867+D871+D875+D879+D882+D886+D890</f>
        <v>4572143</v>
      </c>
      <c r="E843" s="20">
        <f>E844+E850+E854+E859+E863+E867+E871+E875+E879+E882+E886+E890</f>
        <v>2482343</v>
      </c>
      <c r="F843" s="20">
        <f>F844+F850+F854+F859+F863+F867+F871+F875+F879+F882+F886+F890</f>
        <v>2482281</v>
      </c>
      <c r="G843" s="20">
        <f>D843-E843</f>
        <v>2089800</v>
      </c>
      <c r="H843" s="21">
        <f>E843-C843</f>
        <v>75460</v>
      </c>
      <c r="I843" s="44">
        <f>H843/E843</f>
        <v>3.0398699937921551E-2</v>
      </c>
      <c r="J843" s="42"/>
      <c r="M843" s="42"/>
    </row>
    <row r="844" spans="1:13" s="19" customFormat="1">
      <c r="A844" s="35" t="s">
        <v>1865</v>
      </c>
      <c r="B844" s="35" t="s">
        <v>1866</v>
      </c>
      <c r="C844" s="20">
        <f>SUM(C845:C849)</f>
        <v>213166</v>
      </c>
      <c r="D844" s="20">
        <f>VLOOKUP($A844,小選挙区集計!$A$1:$H$400,5,FALSE)</f>
        <v>393494</v>
      </c>
      <c r="E844" s="20">
        <f>VLOOKUP($A844,小選挙区集計!$A$1:$H$400,8,FALSE)</f>
        <v>218326</v>
      </c>
      <c r="F844" s="20">
        <v>218312</v>
      </c>
      <c r="G844" s="20">
        <f>D844-E844</f>
        <v>175168</v>
      </c>
      <c r="H844" s="21">
        <f>E844-C844</f>
        <v>5160</v>
      </c>
      <c r="I844" s="44">
        <f>H844/E844</f>
        <v>2.3634381612817529E-2</v>
      </c>
      <c r="J844" s="42"/>
      <c r="M844" s="42"/>
    </row>
    <row r="845" spans="1:13">
      <c r="A845" s="7" t="s">
        <v>3335</v>
      </c>
      <c r="B845" s="7" t="s">
        <v>2519</v>
      </c>
      <c r="C845" s="1">
        <v>7174</v>
      </c>
      <c r="G845" s="7" t="s">
        <v>3493</v>
      </c>
      <c r="H845" s="9">
        <v>0</v>
      </c>
      <c r="I845" s="45" t="s">
        <v>3498</v>
      </c>
      <c r="J845" s="45"/>
    </row>
    <row r="846" spans="1:13">
      <c r="A846" s="7" t="s">
        <v>3336</v>
      </c>
      <c r="B846" s="7" t="s">
        <v>2520</v>
      </c>
      <c r="C846" s="1">
        <v>9922</v>
      </c>
      <c r="G846" s="7" t="s">
        <v>3493</v>
      </c>
      <c r="H846" s="9">
        <v>0</v>
      </c>
      <c r="I846" s="45" t="s">
        <v>3498</v>
      </c>
      <c r="J846" s="45" t="s">
        <v>2858</v>
      </c>
    </row>
    <row r="847" spans="1:13">
      <c r="A847" s="7" t="s">
        <v>1867</v>
      </c>
      <c r="B847" s="7" t="s">
        <v>1868</v>
      </c>
      <c r="C847" s="1">
        <v>78657</v>
      </c>
      <c r="G847" s="7" t="s">
        <v>804</v>
      </c>
      <c r="H847" s="9">
        <v>2</v>
      </c>
      <c r="I847" s="45" t="s">
        <v>2905</v>
      </c>
      <c r="J847" s="45" t="s">
        <v>15</v>
      </c>
      <c r="K847" t="s">
        <v>2307</v>
      </c>
    </row>
    <row r="848" spans="1:13">
      <c r="A848" s="7" t="s">
        <v>3337</v>
      </c>
      <c r="B848" s="7" t="s">
        <v>2518</v>
      </c>
      <c r="C848" s="1">
        <v>53211</v>
      </c>
      <c r="G848" s="7" t="s">
        <v>3493</v>
      </c>
      <c r="H848" s="9">
        <v>0</v>
      </c>
      <c r="I848" s="45" t="s">
        <v>3495</v>
      </c>
      <c r="J848" s="45"/>
    </row>
    <row r="849" spans="1:13">
      <c r="A849" s="7" t="s">
        <v>3338</v>
      </c>
      <c r="B849" s="7" t="s">
        <v>2517</v>
      </c>
      <c r="C849" s="1">
        <v>64202</v>
      </c>
      <c r="G849" s="7" t="s">
        <v>811</v>
      </c>
      <c r="H849" s="9">
        <v>4</v>
      </c>
      <c r="I849" s="45" t="s">
        <v>3494</v>
      </c>
      <c r="J849" s="45" t="s">
        <v>12</v>
      </c>
      <c r="K849" t="s">
        <v>2296</v>
      </c>
    </row>
    <row r="850" spans="1:13" s="19" customFormat="1">
      <c r="A850" s="35" t="s">
        <v>1869</v>
      </c>
      <c r="B850" s="35" t="s">
        <v>1870</v>
      </c>
      <c r="C850" s="20">
        <f>SUM(C851:C853)</f>
        <v>183463</v>
      </c>
      <c r="D850" s="20">
        <f>VLOOKUP($A850,小選挙区集計!$A$1:$H$400,5,FALSE)</f>
        <v>385611</v>
      </c>
      <c r="E850" s="20">
        <f>VLOOKUP($A850,小選挙区集計!$A$1:$H$400,8,FALSE)</f>
        <v>196553</v>
      </c>
      <c r="F850" s="20">
        <v>196547</v>
      </c>
      <c r="G850" s="20">
        <f>D850-E850</f>
        <v>189058</v>
      </c>
      <c r="H850" s="21">
        <f>E850-C850</f>
        <v>13090</v>
      </c>
      <c r="I850" s="44">
        <f>H850/E850</f>
        <v>6.6597813312439899E-2</v>
      </c>
      <c r="J850" s="42"/>
      <c r="M850" s="42"/>
    </row>
    <row r="851" spans="1:13">
      <c r="A851" s="7" t="s">
        <v>1871</v>
      </c>
      <c r="B851" s="7" t="s">
        <v>1872</v>
      </c>
      <c r="C851" s="1">
        <v>61884</v>
      </c>
      <c r="G851" s="7" t="s">
        <v>807</v>
      </c>
      <c r="H851" s="9">
        <v>0</v>
      </c>
      <c r="I851" s="45" t="s">
        <v>2905</v>
      </c>
      <c r="J851" s="41" t="s">
        <v>827</v>
      </c>
      <c r="L851" t="s">
        <v>2312</v>
      </c>
    </row>
    <row r="852" spans="1:13">
      <c r="A852" s="7" t="s">
        <v>1873</v>
      </c>
      <c r="B852" s="7" t="s">
        <v>1874</v>
      </c>
      <c r="C852" s="1">
        <v>99455</v>
      </c>
      <c r="G852" s="7" t="s">
        <v>811</v>
      </c>
      <c r="H852" s="9">
        <v>8</v>
      </c>
      <c r="I852" s="45" t="s">
        <v>3499</v>
      </c>
      <c r="J852" s="45" t="s">
        <v>13</v>
      </c>
      <c r="K852" t="s">
        <v>2309</v>
      </c>
    </row>
    <row r="853" spans="1:13">
      <c r="A853" s="7" t="s">
        <v>3339</v>
      </c>
      <c r="B853" s="7" t="s">
        <v>2521</v>
      </c>
      <c r="C853" s="1">
        <v>22124</v>
      </c>
      <c r="G853" s="7" t="s">
        <v>3493</v>
      </c>
      <c r="H853" s="9">
        <v>0</v>
      </c>
      <c r="I853" s="45" t="s">
        <v>3496</v>
      </c>
      <c r="J853" s="45"/>
    </row>
    <row r="854" spans="1:13" s="19" customFormat="1">
      <c r="A854" s="35" t="s">
        <v>1875</v>
      </c>
      <c r="B854" s="35" t="s">
        <v>1876</v>
      </c>
      <c r="C854" s="20">
        <f>SUM(C855:C858)</f>
        <v>168414</v>
      </c>
      <c r="D854" s="20">
        <f>VLOOKUP($A854,小選挙区集計!$A$1:$H$400,5,FALSE)</f>
        <v>315484</v>
      </c>
      <c r="E854" s="20">
        <f>VLOOKUP($A854,小選挙区集計!$A$1:$H$400,8,FALSE)</f>
        <v>171731</v>
      </c>
      <c r="F854" s="20">
        <v>171727</v>
      </c>
      <c r="G854" s="20">
        <f>D854-E854</f>
        <v>143753</v>
      </c>
      <c r="H854" s="21">
        <f>E854-C854</f>
        <v>3317</v>
      </c>
      <c r="I854" s="44">
        <f>H854/E854</f>
        <v>1.9315091625856717E-2</v>
      </c>
      <c r="J854" s="42"/>
      <c r="M854" s="42"/>
    </row>
    <row r="855" spans="1:13">
      <c r="A855" s="7" t="s">
        <v>3340</v>
      </c>
      <c r="B855" s="7" t="s">
        <v>2523</v>
      </c>
      <c r="C855" s="1">
        <v>59537</v>
      </c>
      <c r="G855" s="7" t="s">
        <v>3493</v>
      </c>
      <c r="H855" s="9">
        <v>0</v>
      </c>
      <c r="I855" s="45" t="s">
        <v>3495</v>
      </c>
      <c r="J855" s="45" t="s">
        <v>2858</v>
      </c>
      <c r="K855" t="s">
        <v>2859</v>
      </c>
      <c r="L855" t="s">
        <v>2858</v>
      </c>
    </row>
    <row r="856" spans="1:13">
      <c r="A856" s="7" t="s">
        <v>3341</v>
      </c>
      <c r="B856" s="7" t="s">
        <v>2524</v>
      </c>
      <c r="C856" s="1">
        <v>22765</v>
      </c>
      <c r="G856" s="7" t="s">
        <v>3493</v>
      </c>
      <c r="H856" s="9">
        <v>0</v>
      </c>
      <c r="I856" s="45" t="s">
        <v>3501</v>
      </c>
      <c r="J856" s="45" t="s">
        <v>2860</v>
      </c>
    </row>
    <row r="857" spans="1:13">
      <c r="A857" s="7" t="s">
        <v>1877</v>
      </c>
      <c r="B857" s="7" t="s">
        <v>1878</v>
      </c>
      <c r="C857" s="1">
        <v>68957</v>
      </c>
      <c r="G857" s="7" t="s">
        <v>811</v>
      </c>
      <c r="H857" s="9">
        <v>4</v>
      </c>
      <c r="I857" s="45" t="s">
        <v>3494</v>
      </c>
      <c r="J857" s="45" t="s">
        <v>12</v>
      </c>
      <c r="K857" t="s">
        <v>2296</v>
      </c>
    </row>
    <row r="858" spans="1:13">
      <c r="A858" s="7" t="s">
        <v>3342</v>
      </c>
      <c r="B858" s="7" t="s">
        <v>2522</v>
      </c>
      <c r="C858" s="1">
        <v>17155</v>
      </c>
      <c r="G858" s="7" t="s">
        <v>3493</v>
      </c>
      <c r="H858" s="9">
        <v>0</v>
      </c>
      <c r="I858" s="45" t="s">
        <v>3496</v>
      </c>
      <c r="J858" s="45" t="s">
        <v>2845</v>
      </c>
    </row>
    <row r="859" spans="1:13" s="19" customFormat="1">
      <c r="A859" s="35" t="s">
        <v>1879</v>
      </c>
      <c r="B859" s="35" t="s">
        <v>1880</v>
      </c>
      <c r="C859" s="20">
        <f>SUM(C860:C862)</f>
        <v>225429</v>
      </c>
      <c r="D859" s="20">
        <f>VLOOKUP($A859,小選挙区集計!$A$1:$H$400,5,FALSE)</f>
        <v>421086</v>
      </c>
      <c r="E859" s="20">
        <f>VLOOKUP($A859,小選挙区集計!$A$1:$H$400,8,FALSE)</f>
        <v>230272</v>
      </c>
      <c r="F859" s="20">
        <v>230271</v>
      </c>
      <c r="G859" s="20">
        <f>D859-E859</f>
        <v>190814</v>
      </c>
      <c r="H859" s="21">
        <f>E859-C859</f>
        <v>4843</v>
      </c>
      <c r="I859" s="44">
        <f>H859/E859</f>
        <v>2.1031649527515288E-2</v>
      </c>
      <c r="J859" s="42"/>
      <c r="M859" s="42"/>
    </row>
    <row r="860" spans="1:13">
      <c r="A860" s="7" t="s">
        <v>3343</v>
      </c>
      <c r="B860" s="7" t="s">
        <v>2525</v>
      </c>
      <c r="C860" s="1">
        <v>53476</v>
      </c>
      <c r="G860" s="7" t="s">
        <v>3493</v>
      </c>
      <c r="H860" s="9">
        <v>0</v>
      </c>
      <c r="I860" s="45" t="s">
        <v>2905</v>
      </c>
      <c r="J860" s="45"/>
    </row>
    <row r="861" spans="1:13">
      <c r="A861" s="7" t="s">
        <v>3344</v>
      </c>
      <c r="B861" s="7" t="s">
        <v>2526</v>
      </c>
      <c r="C861" s="1">
        <v>59143</v>
      </c>
      <c r="G861" s="7" t="s">
        <v>3493</v>
      </c>
      <c r="H861" s="9">
        <v>0</v>
      </c>
      <c r="I861" s="45" t="s">
        <v>3495</v>
      </c>
      <c r="J861" s="45"/>
      <c r="L861" t="s">
        <v>2861</v>
      </c>
    </row>
    <row r="862" spans="1:13">
      <c r="A862" s="7" t="s">
        <v>3345</v>
      </c>
      <c r="B862" s="7" t="s">
        <v>1881</v>
      </c>
      <c r="C862" s="1">
        <v>112810</v>
      </c>
      <c r="G862" s="7" t="s">
        <v>811</v>
      </c>
      <c r="H862" s="9">
        <v>3</v>
      </c>
      <c r="I862" s="45" t="s">
        <v>3494</v>
      </c>
      <c r="J862" s="45" t="s">
        <v>12</v>
      </c>
      <c r="K862" s="7" t="s">
        <v>2296</v>
      </c>
    </row>
    <row r="863" spans="1:13" s="19" customFormat="1">
      <c r="A863" s="35" t="s">
        <v>1882</v>
      </c>
      <c r="B863" s="35" t="s">
        <v>1883</v>
      </c>
      <c r="C863" s="20">
        <f>SUM(C864:C866)</f>
        <v>222784</v>
      </c>
      <c r="D863" s="20">
        <f>VLOOKUP($A863,小選挙区集計!$A$1:$H$400,5,FALSE)</f>
        <v>368205</v>
      </c>
      <c r="E863" s="20">
        <f>VLOOKUP($A863,小選挙区集計!$A$1:$H$400,8,FALSE)</f>
        <v>226776</v>
      </c>
      <c r="F863" s="20">
        <v>226679</v>
      </c>
      <c r="G863" s="20">
        <f>D863-E863</f>
        <v>141429</v>
      </c>
      <c r="H863" s="21">
        <f>E863-C863</f>
        <v>3992</v>
      </c>
      <c r="I863" s="44">
        <f>H863/E863</f>
        <v>1.7603273715031571E-2</v>
      </c>
      <c r="J863" s="42"/>
      <c r="M863" s="42"/>
    </row>
    <row r="864" spans="1:13">
      <c r="A864" s="7" t="s">
        <v>3346</v>
      </c>
      <c r="B864" s="7" t="s">
        <v>2527</v>
      </c>
      <c r="C864" s="1">
        <v>65714</v>
      </c>
      <c r="G864" s="7" t="s">
        <v>3493</v>
      </c>
      <c r="H864" s="9">
        <v>0</v>
      </c>
      <c r="I864" s="45" t="s">
        <v>3495</v>
      </c>
      <c r="J864" s="45"/>
    </row>
    <row r="865" spans="1:13">
      <c r="A865" s="7" t="s">
        <v>1884</v>
      </c>
      <c r="B865" s="7" t="s">
        <v>1885</v>
      </c>
      <c r="C865" s="1">
        <v>62414</v>
      </c>
      <c r="G865" s="7" t="s">
        <v>804</v>
      </c>
      <c r="H865" s="9">
        <v>2</v>
      </c>
      <c r="I865" s="45" t="s">
        <v>2905</v>
      </c>
      <c r="J865" s="45" t="s">
        <v>15</v>
      </c>
      <c r="K865" t="s">
        <v>2313</v>
      </c>
    </row>
    <row r="866" spans="1:13">
      <c r="A866" s="7" t="s">
        <v>1886</v>
      </c>
      <c r="B866" s="7" t="s">
        <v>1887</v>
      </c>
      <c r="C866" s="1">
        <v>94656</v>
      </c>
      <c r="G866" s="7" t="s">
        <v>811</v>
      </c>
      <c r="H866" s="9">
        <v>6</v>
      </c>
      <c r="I866" s="45" t="s">
        <v>3494</v>
      </c>
      <c r="J866" s="45" t="s">
        <v>12</v>
      </c>
      <c r="K866" t="s">
        <v>2296</v>
      </c>
    </row>
    <row r="867" spans="1:13" s="19" customFormat="1">
      <c r="A867" s="35" t="s">
        <v>1888</v>
      </c>
      <c r="B867" s="35" t="s">
        <v>1889</v>
      </c>
      <c r="C867" s="20">
        <f>SUM(C868:C870)</f>
        <v>254420</v>
      </c>
      <c r="D867" s="20">
        <f>VLOOKUP($A867,小選挙区集計!$A$1:$H$400,5,FALSE)</f>
        <v>465210</v>
      </c>
      <c r="E867" s="20">
        <f>VLOOKUP($A867,小選挙区集計!$A$1:$H$400,8,FALSE)</f>
        <v>258578</v>
      </c>
      <c r="F867" s="20">
        <v>258673</v>
      </c>
      <c r="G867" s="20">
        <f>D867-E867</f>
        <v>206632</v>
      </c>
      <c r="H867" s="21">
        <f>E867-C867</f>
        <v>4158</v>
      </c>
      <c r="I867" s="44">
        <f>H867/E867</f>
        <v>1.6080254313978762E-2</v>
      </c>
      <c r="J867" s="42"/>
      <c r="M867" s="42"/>
    </row>
    <row r="868" spans="1:13">
      <c r="A868" s="7" t="s">
        <v>3347</v>
      </c>
      <c r="B868" s="7" t="s">
        <v>1891</v>
      </c>
      <c r="C868" s="1">
        <v>77347</v>
      </c>
      <c r="G868" s="7" t="s">
        <v>811</v>
      </c>
      <c r="H868" s="9">
        <v>1</v>
      </c>
      <c r="I868" s="45" t="s">
        <v>2905</v>
      </c>
      <c r="J868" s="45" t="s">
        <v>16</v>
      </c>
      <c r="K868" t="s">
        <v>2310</v>
      </c>
    </row>
    <row r="869" spans="1:13">
      <c r="A869" s="7" t="s">
        <v>1890</v>
      </c>
      <c r="B869" s="7" t="s">
        <v>1894</v>
      </c>
      <c r="C869" s="1">
        <v>87502</v>
      </c>
      <c r="G869" s="7" t="s">
        <v>811</v>
      </c>
      <c r="H869" s="9">
        <v>3</v>
      </c>
      <c r="I869" s="45" t="s">
        <v>3494</v>
      </c>
      <c r="J869" s="45" t="s">
        <v>12</v>
      </c>
      <c r="K869" t="s">
        <v>2296</v>
      </c>
    </row>
    <row r="870" spans="1:13">
      <c r="A870" s="7" t="s">
        <v>1892</v>
      </c>
      <c r="B870" s="7" t="s">
        <v>1893</v>
      </c>
      <c r="C870" s="1">
        <v>89571</v>
      </c>
      <c r="G870" s="7" t="s">
        <v>804</v>
      </c>
      <c r="H870" s="9">
        <v>3</v>
      </c>
      <c r="I870" s="45" t="s">
        <v>3495</v>
      </c>
      <c r="J870" s="45" t="s">
        <v>14</v>
      </c>
      <c r="K870" t="s">
        <v>2298</v>
      </c>
      <c r="L870" t="s">
        <v>2299</v>
      </c>
    </row>
    <row r="871" spans="1:13" s="19" customFormat="1">
      <c r="A871" s="35" t="s">
        <v>1895</v>
      </c>
      <c r="B871" s="35" t="s">
        <v>1896</v>
      </c>
      <c r="C871" s="20">
        <f>SUM(C872:C874)</f>
        <v>253567</v>
      </c>
      <c r="D871" s="20">
        <f>VLOOKUP($A871,小選挙区集計!$A$1:$H$400,5,FALSE)</f>
        <v>441775</v>
      </c>
      <c r="E871" s="20">
        <f>VLOOKUP($A871,小選挙区集計!$A$1:$H$400,8,FALSE)</f>
        <v>257899</v>
      </c>
      <c r="F871" s="20">
        <v>257886</v>
      </c>
      <c r="G871" s="20">
        <f>D871-E871</f>
        <v>183876</v>
      </c>
      <c r="H871" s="21">
        <f>E871-C871</f>
        <v>4332</v>
      </c>
      <c r="I871" s="44">
        <f>H871/E871</f>
        <v>1.6797273351195623E-2</v>
      </c>
      <c r="J871" s="42"/>
      <c r="M871" s="42"/>
    </row>
    <row r="872" spans="1:13">
      <c r="A872" s="7" t="s">
        <v>3348</v>
      </c>
      <c r="B872" s="7" t="s">
        <v>2528</v>
      </c>
      <c r="C872" s="1">
        <v>64817</v>
      </c>
      <c r="G872" s="7" t="s">
        <v>3493</v>
      </c>
      <c r="H872" s="9">
        <v>0</v>
      </c>
      <c r="I872" s="45" t="s">
        <v>2905</v>
      </c>
      <c r="J872" s="45"/>
    </row>
    <row r="873" spans="1:13">
      <c r="A873" s="7" t="s">
        <v>3349</v>
      </c>
      <c r="B873" s="7" t="s">
        <v>1899</v>
      </c>
      <c r="C873" s="1">
        <v>95140</v>
      </c>
      <c r="G873" s="7" t="s">
        <v>811</v>
      </c>
      <c r="H873" s="9">
        <v>3</v>
      </c>
      <c r="I873" s="45" t="s">
        <v>3494</v>
      </c>
      <c r="J873" s="45" t="s">
        <v>12</v>
      </c>
      <c r="K873" t="s">
        <v>2296</v>
      </c>
    </row>
    <row r="874" spans="1:13">
      <c r="A874" s="7" t="s">
        <v>1897</v>
      </c>
      <c r="B874" s="7" t="s">
        <v>1898</v>
      </c>
      <c r="C874" s="1">
        <v>93610</v>
      </c>
      <c r="G874" s="7" t="s">
        <v>804</v>
      </c>
      <c r="H874" s="9">
        <v>1</v>
      </c>
      <c r="I874" s="45" t="s">
        <v>3495</v>
      </c>
      <c r="J874" s="45" t="s">
        <v>14</v>
      </c>
      <c r="K874" t="s">
        <v>2314</v>
      </c>
    </row>
    <row r="875" spans="1:13" s="19" customFormat="1">
      <c r="A875" s="35" t="s">
        <v>1900</v>
      </c>
      <c r="B875" s="35" t="s">
        <v>1901</v>
      </c>
      <c r="C875" s="20">
        <f>SUM(C876:C878)</f>
        <v>170596</v>
      </c>
      <c r="D875" s="20">
        <f>VLOOKUP($A875,小選挙区集計!$A$1:$H$400,5,FALSE)</f>
        <v>386254</v>
      </c>
      <c r="E875" s="20">
        <f>VLOOKUP($A875,小選挙区集計!$A$1:$H$400,8,FALSE)</f>
        <v>188625</v>
      </c>
      <c r="F875" s="20">
        <v>188622</v>
      </c>
      <c r="G875" s="20">
        <f>D875-E875</f>
        <v>197629</v>
      </c>
      <c r="H875" s="21">
        <f>E875-C875</f>
        <v>18029</v>
      </c>
      <c r="I875" s="44">
        <f>H875/E875</f>
        <v>9.5581179589131871E-2</v>
      </c>
      <c r="J875" s="42"/>
      <c r="M875" s="42"/>
    </row>
    <row r="876" spans="1:13">
      <c r="A876" s="7" t="s">
        <v>3350</v>
      </c>
      <c r="B876" s="7" t="s">
        <v>2530</v>
      </c>
      <c r="C876" s="1">
        <v>24880</v>
      </c>
      <c r="G876" s="7" t="s">
        <v>3497</v>
      </c>
      <c r="H876" s="9">
        <v>2</v>
      </c>
      <c r="I876" s="45" t="s">
        <v>3053</v>
      </c>
      <c r="J876" s="45"/>
      <c r="K876" t="s">
        <v>2863</v>
      </c>
      <c r="L876" t="s">
        <v>2862</v>
      </c>
    </row>
    <row r="877" spans="1:13">
      <c r="A877" s="7" t="s">
        <v>3351</v>
      </c>
      <c r="B877" s="7" t="s">
        <v>2529</v>
      </c>
      <c r="C877" s="1">
        <v>45403</v>
      </c>
      <c r="G877" s="7" t="s">
        <v>3493</v>
      </c>
      <c r="H877" s="9">
        <v>0</v>
      </c>
      <c r="I877" s="45" t="s">
        <v>3496</v>
      </c>
      <c r="J877" s="45"/>
    </row>
    <row r="878" spans="1:13">
      <c r="A878" s="7" t="s">
        <v>3352</v>
      </c>
      <c r="B878" s="7" t="s">
        <v>1902</v>
      </c>
      <c r="C878" s="1">
        <v>100313</v>
      </c>
      <c r="G878" s="7" t="s">
        <v>811</v>
      </c>
      <c r="H878" s="9">
        <v>3</v>
      </c>
      <c r="I878" s="45" t="s">
        <v>3499</v>
      </c>
      <c r="J878" s="45" t="s">
        <v>13</v>
      </c>
      <c r="K878" t="s">
        <v>2309</v>
      </c>
    </row>
    <row r="879" spans="1:13" s="19" customFormat="1">
      <c r="A879" s="35" t="s">
        <v>1903</v>
      </c>
      <c r="B879" s="35" t="s">
        <v>1904</v>
      </c>
      <c r="C879" s="20">
        <f>SUM(C880:C881)</f>
        <v>186145</v>
      </c>
      <c r="D879" s="20">
        <f>VLOOKUP($A879,小選挙区集計!$A$1:$H$400,5,FALSE)</f>
        <v>363347</v>
      </c>
      <c r="E879" s="20">
        <f>VLOOKUP($A879,小選挙区集計!$A$1:$H$400,8,FALSE)</f>
        <v>193401</v>
      </c>
      <c r="F879" s="20">
        <v>193395</v>
      </c>
      <c r="G879" s="20">
        <f>D879-E879</f>
        <v>169946</v>
      </c>
      <c r="H879" s="21">
        <f>E879-C879</f>
        <v>7256</v>
      </c>
      <c r="I879" s="44">
        <f>H879/E879</f>
        <v>3.75179032166328E-2</v>
      </c>
      <c r="J879" s="42"/>
      <c r="M879" s="42"/>
    </row>
    <row r="880" spans="1:13">
      <c r="A880" s="7" t="s">
        <v>1905</v>
      </c>
      <c r="B880" s="7" t="s">
        <v>1906</v>
      </c>
      <c r="C880" s="1">
        <v>141973</v>
      </c>
      <c r="G880" s="7" t="s">
        <v>811</v>
      </c>
      <c r="H880" s="9">
        <v>6</v>
      </c>
      <c r="I880" s="45" t="s">
        <v>3494</v>
      </c>
      <c r="J880" s="45" t="s">
        <v>12</v>
      </c>
      <c r="K880" s="7" t="s">
        <v>2296</v>
      </c>
    </row>
    <row r="881" spans="1:13">
      <c r="A881" s="7" t="s">
        <v>3353</v>
      </c>
      <c r="B881" s="7" t="s">
        <v>2531</v>
      </c>
      <c r="C881" s="1">
        <v>44172</v>
      </c>
      <c r="G881" s="7" t="s">
        <v>3493</v>
      </c>
      <c r="H881" s="9">
        <v>0</v>
      </c>
      <c r="I881" s="45" t="s">
        <v>3496</v>
      </c>
      <c r="J881" s="45"/>
    </row>
    <row r="882" spans="1:13" s="19" customFormat="1">
      <c r="A882" s="35" t="s">
        <v>1907</v>
      </c>
      <c r="B882" s="35" t="s">
        <v>1908</v>
      </c>
      <c r="C882" s="20">
        <f>SUM(C883:C885)</f>
        <v>175721</v>
      </c>
      <c r="D882" s="20">
        <f>VLOOKUP($A882,小選挙区集計!$A$1:$H$400,5,FALSE)</f>
        <v>347835</v>
      </c>
      <c r="E882" s="20">
        <f>VLOOKUP($A882,小選挙区集計!$A$1:$H$400,8,FALSE)</f>
        <v>179313</v>
      </c>
      <c r="F882" s="20">
        <v>179309</v>
      </c>
      <c r="G882" s="20">
        <f>D882-E882</f>
        <v>168522</v>
      </c>
      <c r="H882" s="21">
        <f>E882-C882</f>
        <v>3592</v>
      </c>
      <c r="I882" s="44">
        <f>H882/E882</f>
        <v>2.0032011064451547E-2</v>
      </c>
      <c r="J882" s="42"/>
      <c r="M882" s="42"/>
    </row>
    <row r="883" spans="1:13">
      <c r="A883" s="7" t="s">
        <v>3354</v>
      </c>
      <c r="B883" s="7" t="s">
        <v>2533</v>
      </c>
      <c r="C883" s="1">
        <v>57874</v>
      </c>
      <c r="G883" s="7" t="s">
        <v>3493</v>
      </c>
      <c r="H883" s="9">
        <v>0</v>
      </c>
      <c r="I883" s="45" t="s">
        <v>3495</v>
      </c>
      <c r="J883" s="45" t="s">
        <v>2858</v>
      </c>
    </row>
    <row r="884" spans="1:13">
      <c r="A884" s="7" t="s">
        <v>3355</v>
      </c>
      <c r="B884" s="7" t="s">
        <v>2532</v>
      </c>
      <c r="C884" s="1">
        <v>38786</v>
      </c>
      <c r="G884" s="7" t="s">
        <v>3493</v>
      </c>
      <c r="H884" s="9">
        <v>0</v>
      </c>
      <c r="I884" s="45" t="s">
        <v>2905</v>
      </c>
      <c r="J884" s="45"/>
    </row>
    <row r="885" spans="1:13">
      <c r="A885" s="7" t="s">
        <v>3356</v>
      </c>
      <c r="B885" s="7" t="s">
        <v>1909</v>
      </c>
      <c r="C885" s="1">
        <v>79061</v>
      </c>
      <c r="G885" s="7" t="s">
        <v>811</v>
      </c>
      <c r="H885" s="9">
        <v>9</v>
      </c>
      <c r="I885" s="45" t="s">
        <v>3494</v>
      </c>
      <c r="J885" s="45" t="s">
        <v>12</v>
      </c>
      <c r="K885" t="s">
        <v>2296</v>
      </c>
    </row>
    <row r="886" spans="1:13" s="19" customFormat="1">
      <c r="A886" s="35" t="s">
        <v>1910</v>
      </c>
      <c r="B886" s="35" t="s">
        <v>1911</v>
      </c>
      <c r="C886" s="20">
        <f>SUM(C887:C889)</f>
        <v>189206</v>
      </c>
      <c r="D886" s="20">
        <f>VLOOKUP($A886,小選挙区集計!$A$1:$H$400,5,FALSE)</f>
        <v>399029</v>
      </c>
      <c r="E886" s="20">
        <f>VLOOKUP($A886,小選挙区集計!$A$1:$H$400,8,FALSE)</f>
        <v>193108</v>
      </c>
      <c r="F886" s="20">
        <v>193099</v>
      </c>
      <c r="G886" s="20">
        <f>D886-E886</f>
        <v>205921</v>
      </c>
      <c r="H886" s="21">
        <f>E886-C886</f>
        <v>3902</v>
      </c>
      <c r="I886" s="44">
        <f>H886/E886</f>
        <v>2.0206309422706466E-2</v>
      </c>
      <c r="J886" s="42"/>
      <c r="M886" s="42"/>
    </row>
    <row r="887" spans="1:13">
      <c r="A887" s="7" t="s">
        <v>3357</v>
      </c>
      <c r="B887" s="7" t="s">
        <v>2535</v>
      </c>
      <c r="C887" s="1">
        <v>78082</v>
      </c>
      <c r="G887" s="7" t="s">
        <v>3493</v>
      </c>
      <c r="H887" s="9">
        <v>0</v>
      </c>
      <c r="I887" s="45" t="s">
        <v>3495</v>
      </c>
      <c r="J887" s="45" t="s">
        <v>2858</v>
      </c>
    </row>
    <row r="888" spans="1:13">
      <c r="A888" s="7" t="s">
        <v>1912</v>
      </c>
      <c r="B888" s="7" t="s">
        <v>1913</v>
      </c>
      <c r="C888" s="1">
        <v>92761</v>
      </c>
      <c r="G888" s="7" t="s">
        <v>811</v>
      </c>
      <c r="H888" s="9">
        <v>7</v>
      </c>
      <c r="I888" s="45" t="s">
        <v>3494</v>
      </c>
      <c r="J888" s="45" t="s">
        <v>12</v>
      </c>
      <c r="K888" t="s">
        <v>2299</v>
      </c>
    </row>
    <row r="889" spans="1:13">
      <c r="A889" s="7" t="s">
        <v>3358</v>
      </c>
      <c r="B889" s="7" t="s">
        <v>2534</v>
      </c>
      <c r="C889" s="1">
        <v>18363</v>
      </c>
      <c r="G889" s="7" t="s">
        <v>3493</v>
      </c>
      <c r="H889" s="9">
        <v>0</v>
      </c>
      <c r="I889" s="45" t="s">
        <v>3496</v>
      </c>
      <c r="J889" s="45"/>
    </row>
    <row r="890" spans="1:13" s="19" customFormat="1">
      <c r="A890" s="35" t="s">
        <v>1914</v>
      </c>
      <c r="B890" s="35" t="s">
        <v>1915</v>
      </c>
      <c r="C890" s="20">
        <f>SUM(C891:C893)</f>
        <v>163972</v>
      </c>
      <c r="D890" s="20">
        <f>VLOOKUP($A890,小選挙区集計!$A$1:$H$400,5,FALSE)</f>
        <v>284813</v>
      </c>
      <c r="E890" s="20">
        <f>VLOOKUP($A890,小選挙区集計!$A$1:$H$400,8,FALSE)</f>
        <v>167761</v>
      </c>
      <c r="F890" s="20">
        <v>167761</v>
      </c>
      <c r="G890" s="20">
        <f>D890-E890</f>
        <v>117052</v>
      </c>
      <c r="H890" s="21">
        <f>E890-C890</f>
        <v>3789</v>
      </c>
      <c r="I890" s="44">
        <f>H890/E890</f>
        <v>2.2585702278837154E-2</v>
      </c>
      <c r="J890" s="42"/>
      <c r="M890" s="42"/>
    </row>
    <row r="891" spans="1:13">
      <c r="A891" s="7" t="s">
        <v>1916</v>
      </c>
      <c r="B891" s="7" t="s">
        <v>1917</v>
      </c>
      <c r="C891" s="1">
        <v>49736</v>
      </c>
      <c r="G891" s="7" t="s">
        <v>807</v>
      </c>
      <c r="H891" s="9">
        <v>0</v>
      </c>
      <c r="I891" s="45" t="s">
        <v>3495</v>
      </c>
      <c r="J891" s="45" t="s">
        <v>15</v>
      </c>
      <c r="K891" t="s">
        <v>2301</v>
      </c>
    </row>
    <row r="892" spans="1:13">
      <c r="A892" s="7" t="s">
        <v>1918</v>
      </c>
      <c r="B892" s="7" t="s">
        <v>1919</v>
      </c>
      <c r="C892" s="1">
        <v>91099</v>
      </c>
      <c r="G892" s="7" t="s">
        <v>811</v>
      </c>
      <c r="H892" s="9">
        <v>6</v>
      </c>
      <c r="I892" s="45" t="s">
        <v>3494</v>
      </c>
      <c r="J892" s="45" t="s">
        <v>12</v>
      </c>
      <c r="K892" t="s">
        <v>2315</v>
      </c>
      <c r="L892" t="s">
        <v>2299</v>
      </c>
    </row>
    <row r="893" spans="1:13">
      <c r="A893" s="7" t="s">
        <v>3359</v>
      </c>
      <c r="B893" s="7" t="s">
        <v>2536</v>
      </c>
      <c r="C893" s="1">
        <v>23137</v>
      </c>
      <c r="G893" s="7" t="s">
        <v>3493</v>
      </c>
      <c r="H893" s="9">
        <v>0</v>
      </c>
      <c r="I893" s="45" t="s">
        <v>2905</v>
      </c>
      <c r="J893" s="45"/>
    </row>
    <row r="894" spans="1:13" s="19" customFormat="1">
      <c r="A894" s="35" t="s">
        <v>1920</v>
      </c>
      <c r="B894" s="35" t="s">
        <v>120</v>
      </c>
      <c r="C894" s="20">
        <f>C895+C899+C903</f>
        <v>646617</v>
      </c>
      <c r="D894" s="20">
        <f>D895+D899+D903</f>
        <v>1134187</v>
      </c>
      <c r="E894" s="20">
        <f>E895+E899+E903</f>
        <v>670659</v>
      </c>
      <c r="F894" s="20">
        <f>F895+F899+F903</f>
        <v>670651</v>
      </c>
      <c r="G894" s="20">
        <f>D894-E894</f>
        <v>463528</v>
      </c>
      <c r="H894" s="21">
        <f>E894-C894</f>
        <v>24042</v>
      </c>
      <c r="I894" s="44">
        <f>H894/E894</f>
        <v>3.5848322321776045E-2</v>
      </c>
      <c r="J894" s="42"/>
      <c r="M894" s="42"/>
    </row>
    <row r="895" spans="1:13" s="19" customFormat="1">
      <c r="A895" s="19" t="s">
        <v>1921</v>
      </c>
      <c r="B895" s="19" t="s">
        <v>1922</v>
      </c>
      <c r="C895" s="20">
        <f>SUM(C896:C898)</f>
        <v>238768</v>
      </c>
      <c r="D895" s="20">
        <f>VLOOKUP($A895,小選挙区集計!$A$1:$H$400,5,FALSE)</f>
        <v>395066</v>
      </c>
      <c r="E895" s="20">
        <f>VLOOKUP($A895,小選挙区集計!$A$1:$H$400,8,FALSE)</f>
        <v>242181</v>
      </c>
      <c r="F895" s="20">
        <v>242180</v>
      </c>
      <c r="G895" s="20">
        <f>D895-E895</f>
        <v>152885</v>
      </c>
      <c r="H895" s="21">
        <f>E895-C895</f>
        <v>3413</v>
      </c>
      <c r="I895" s="44">
        <f>H895/E895</f>
        <v>1.4092765328411395E-2</v>
      </c>
      <c r="J895" s="42"/>
      <c r="M895" s="42"/>
    </row>
    <row r="896" spans="1:13">
      <c r="A896" s="7" t="s">
        <v>3360</v>
      </c>
      <c r="B896" s="7" t="s">
        <v>1925</v>
      </c>
      <c r="C896" s="1">
        <v>93050</v>
      </c>
      <c r="G896" s="7" t="s">
        <v>811</v>
      </c>
      <c r="H896" s="9">
        <v>6</v>
      </c>
      <c r="I896" s="45" t="s">
        <v>2905</v>
      </c>
      <c r="J896" s="45" t="s">
        <v>15</v>
      </c>
      <c r="K896" t="s">
        <v>2299</v>
      </c>
    </row>
    <row r="897" spans="1:13">
      <c r="A897" s="7" t="s">
        <v>1923</v>
      </c>
      <c r="B897" s="7" t="s">
        <v>1924</v>
      </c>
      <c r="C897" s="1">
        <v>83718</v>
      </c>
      <c r="G897" s="7" t="s">
        <v>811</v>
      </c>
      <c r="H897" s="9">
        <v>2</v>
      </c>
      <c r="I897" s="45" t="s">
        <v>3494</v>
      </c>
      <c r="J897" s="45" t="s">
        <v>12</v>
      </c>
      <c r="K897" t="s">
        <v>2296</v>
      </c>
    </row>
    <row r="898" spans="1:13">
      <c r="A898" s="7" t="s">
        <v>3368</v>
      </c>
      <c r="B898" s="7" t="s">
        <v>1932</v>
      </c>
      <c r="C898" s="1">
        <v>62000</v>
      </c>
      <c r="G898" s="7" t="s">
        <v>807</v>
      </c>
      <c r="H898" s="9">
        <v>0</v>
      </c>
      <c r="I898" s="45" t="s">
        <v>3495</v>
      </c>
      <c r="J898" s="45" t="s">
        <v>2479</v>
      </c>
      <c r="K898" t="s">
        <v>2302</v>
      </c>
    </row>
    <row r="899" spans="1:13" s="19" customFormat="1">
      <c r="A899" s="19" t="s">
        <v>1926</v>
      </c>
      <c r="B899" s="19" t="s">
        <v>1927</v>
      </c>
      <c r="C899" s="20">
        <f>SUM(C900:C902)</f>
        <v>219469</v>
      </c>
      <c r="D899" s="20">
        <f>VLOOKUP($A899,小選挙区集計!$A$1:$H$400,5,FALSE)</f>
        <v>383875</v>
      </c>
      <c r="E899" s="20">
        <f>VLOOKUP($A899,小選挙区集計!$A$1:$H$400,8,FALSE)</f>
        <v>225303</v>
      </c>
      <c r="F899" s="20">
        <v>225300</v>
      </c>
      <c r="G899" s="20">
        <f>D899-E899</f>
        <v>158572</v>
      </c>
      <c r="H899" s="21">
        <f>E899-C899</f>
        <v>5834</v>
      </c>
      <c r="I899" s="44">
        <f>H899/E899</f>
        <v>2.5894018277608375E-2</v>
      </c>
      <c r="J899" s="42"/>
      <c r="M899" s="42"/>
    </row>
    <row r="900" spans="1:13">
      <c r="A900" s="7" t="s">
        <v>3361</v>
      </c>
      <c r="B900" s="7" t="s">
        <v>1928</v>
      </c>
      <c r="C900" s="1">
        <v>141858</v>
      </c>
      <c r="G900" s="7" t="s">
        <v>811</v>
      </c>
      <c r="H900" s="9">
        <v>8</v>
      </c>
      <c r="I900" s="45" t="s">
        <v>3494</v>
      </c>
      <c r="J900" s="45" t="s">
        <v>12</v>
      </c>
      <c r="K900" t="s">
        <v>2296</v>
      </c>
    </row>
    <row r="901" spans="1:13">
      <c r="A901" s="7" t="s">
        <v>3362</v>
      </c>
      <c r="B901" s="7" t="s">
        <v>2477</v>
      </c>
      <c r="C901" s="1">
        <v>54326</v>
      </c>
      <c r="G901" s="7" t="s">
        <v>3493</v>
      </c>
      <c r="H901" s="9">
        <v>0</v>
      </c>
      <c r="I901" s="45" t="s">
        <v>2905</v>
      </c>
      <c r="J901" s="45" t="s">
        <v>2864</v>
      </c>
    </row>
    <row r="902" spans="1:13">
      <c r="A902" s="7" t="s">
        <v>3363</v>
      </c>
      <c r="B902" s="7" t="s">
        <v>2478</v>
      </c>
      <c r="C902" s="1">
        <v>23285</v>
      </c>
      <c r="G902" s="7" t="s">
        <v>3493</v>
      </c>
      <c r="H902" s="9">
        <v>0</v>
      </c>
      <c r="I902" s="45" t="s">
        <v>3496</v>
      </c>
      <c r="J902" s="45"/>
    </row>
    <row r="903" spans="1:13" s="19" customFormat="1">
      <c r="A903" s="19" t="s">
        <v>1929</v>
      </c>
      <c r="B903" s="19" t="s">
        <v>1930</v>
      </c>
      <c r="C903" s="20">
        <f>SUM(C904:C907)</f>
        <v>188380</v>
      </c>
      <c r="D903" s="20">
        <f>VLOOKUP($A903,小選挙区集計!$A$1:$H$400,5,FALSE)</f>
        <v>355246</v>
      </c>
      <c r="E903" s="20">
        <f>VLOOKUP($A903,小選挙区集計!$A$1:$H$400,8,FALSE)</f>
        <v>203175</v>
      </c>
      <c r="F903" s="20">
        <v>203171</v>
      </c>
      <c r="G903" s="20">
        <f>D903-E903</f>
        <v>152071</v>
      </c>
      <c r="H903" s="21">
        <f>E903-C903</f>
        <v>14795</v>
      </c>
      <c r="I903" s="44">
        <f>H903/E903</f>
        <v>7.2818998400393756E-2</v>
      </c>
      <c r="J903" s="42"/>
      <c r="M903" s="42"/>
    </row>
    <row r="904" spans="1:13">
      <c r="A904" s="7" t="s">
        <v>3364</v>
      </c>
      <c r="B904" s="7" t="s">
        <v>2480</v>
      </c>
      <c r="C904" s="1">
        <v>34334</v>
      </c>
      <c r="G904" s="7" t="s">
        <v>3493</v>
      </c>
      <c r="H904" s="9">
        <v>0</v>
      </c>
      <c r="I904" s="45" t="s">
        <v>3496</v>
      </c>
      <c r="J904" s="45"/>
    </row>
    <row r="905" spans="1:13">
      <c r="A905" s="7" t="s">
        <v>3365</v>
      </c>
      <c r="B905" s="7" t="s">
        <v>1931</v>
      </c>
      <c r="C905" s="1">
        <v>114553</v>
      </c>
      <c r="G905" s="7" t="s">
        <v>811</v>
      </c>
      <c r="H905" s="9">
        <v>3</v>
      </c>
      <c r="I905" s="45" t="s">
        <v>3498</v>
      </c>
      <c r="J905" s="45" t="s">
        <v>12</v>
      </c>
      <c r="K905" t="s">
        <v>2296</v>
      </c>
    </row>
    <row r="906" spans="1:13">
      <c r="A906" s="7" t="s">
        <v>3366</v>
      </c>
      <c r="B906" s="7" t="s">
        <v>2482</v>
      </c>
      <c r="C906" s="1">
        <v>32669</v>
      </c>
      <c r="G906" s="7" t="s">
        <v>3493</v>
      </c>
      <c r="H906" s="9">
        <v>0</v>
      </c>
      <c r="I906" s="45" t="s">
        <v>3498</v>
      </c>
      <c r="J906" s="45"/>
      <c r="L906" t="s">
        <v>2865</v>
      </c>
    </row>
    <row r="907" spans="1:13">
      <c r="A907" s="7" t="s">
        <v>3367</v>
      </c>
      <c r="B907" s="7" t="s">
        <v>2481</v>
      </c>
      <c r="C907" s="1">
        <v>6824</v>
      </c>
      <c r="G907" s="7" t="s">
        <v>3493</v>
      </c>
      <c r="H907" s="9">
        <v>0</v>
      </c>
      <c r="I907" s="45" t="s">
        <v>2896</v>
      </c>
      <c r="J907" s="45"/>
    </row>
    <row r="908" spans="1:13" s="19" customFormat="1">
      <c r="A908" s="19" t="s">
        <v>1933</v>
      </c>
      <c r="B908" s="19" t="s">
        <v>123</v>
      </c>
      <c r="C908" s="20">
        <f>C909+C912+C917</f>
        <v>451043</v>
      </c>
      <c r="D908" s="20">
        <f>D909+D912+D917</f>
        <v>800936</v>
      </c>
      <c r="E908" s="20">
        <f>E909+E912+E917</f>
        <v>466469</v>
      </c>
      <c r="F908" s="20">
        <f>F909+F912+F917</f>
        <v>466459</v>
      </c>
      <c r="G908" s="20">
        <f>D908-E908</f>
        <v>334467</v>
      </c>
      <c r="H908" s="21">
        <f>E908-C908</f>
        <v>15426</v>
      </c>
      <c r="I908" s="44">
        <f>H908/E908</f>
        <v>3.3069721674966614E-2</v>
      </c>
      <c r="J908" s="42"/>
      <c r="M908" s="42"/>
    </row>
    <row r="909" spans="1:13" s="19" customFormat="1">
      <c r="A909" s="19" t="s">
        <v>1934</v>
      </c>
      <c r="B909" s="19" t="s">
        <v>1935</v>
      </c>
      <c r="C909" s="20">
        <f>SUM(C910:C911)</f>
        <v>165284</v>
      </c>
      <c r="D909" s="20">
        <f>VLOOKUP($A909,小選挙区集計!$A$1:$H$400,5,FALSE)</f>
        <v>307817</v>
      </c>
      <c r="E909" s="20">
        <f>VLOOKUP($A909,小選挙区集計!$A$1:$H$400,8,FALSE)</f>
        <v>169801</v>
      </c>
      <c r="F909" s="20">
        <v>169800</v>
      </c>
      <c r="G909" s="20">
        <f>D909-E909</f>
        <v>138016</v>
      </c>
      <c r="H909" s="21">
        <f>E909-C909</f>
        <v>4517</v>
      </c>
      <c r="I909" s="44">
        <f>H909/E909</f>
        <v>2.6601727905018226E-2</v>
      </c>
      <c r="J909" s="42"/>
      <c r="M909" s="42"/>
    </row>
    <row r="910" spans="1:13">
      <c r="A910" s="7" t="s">
        <v>3369</v>
      </c>
      <c r="B910" s="7" t="s">
        <v>1937</v>
      </c>
      <c r="C910" s="1">
        <v>103676</v>
      </c>
      <c r="G910" s="7" t="s">
        <v>811</v>
      </c>
      <c r="H910" s="9">
        <v>4</v>
      </c>
      <c r="I910" s="45" t="s">
        <v>3501</v>
      </c>
      <c r="J910" s="45" t="s">
        <v>15</v>
      </c>
      <c r="K910" t="s">
        <v>2299</v>
      </c>
    </row>
    <row r="911" spans="1:13">
      <c r="A911" s="7" t="s">
        <v>1936</v>
      </c>
      <c r="B911" s="7" t="s">
        <v>1938</v>
      </c>
      <c r="C911" s="1">
        <v>61608</v>
      </c>
      <c r="G911" s="7" t="s">
        <v>811</v>
      </c>
      <c r="H911" s="9">
        <v>3</v>
      </c>
      <c r="I911" s="45" t="s">
        <v>3494</v>
      </c>
      <c r="J911" s="45" t="s">
        <v>12</v>
      </c>
      <c r="K911" t="s">
        <v>2296</v>
      </c>
    </row>
    <row r="912" spans="1:13" s="19" customFormat="1">
      <c r="A912" s="19" t="s">
        <v>1939</v>
      </c>
      <c r="B912" s="19" t="s">
        <v>1940</v>
      </c>
      <c r="C912" s="20">
        <f>SUM(C913:C916)</f>
        <v>137454</v>
      </c>
      <c r="D912" s="20">
        <f>VLOOKUP($A912,小選挙区集計!$A$1:$H$400,5,FALSE)</f>
        <v>242858</v>
      </c>
      <c r="E912" s="20">
        <f>VLOOKUP($A912,小選挙区集計!$A$1:$H$400,8,FALSE)</f>
        <v>140714</v>
      </c>
      <c r="F912" s="20">
        <v>140711</v>
      </c>
      <c r="G912" s="20">
        <f>D912-E912</f>
        <v>102144</v>
      </c>
      <c r="H912" s="21">
        <f>E912-C912</f>
        <v>3260</v>
      </c>
      <c r="I912" s="44">
        <f>H912/E912</f>
        <v>2.3167559731085748E-2</v>
      </c>
      <c r="J912" s="42"/>
      <c r="M912" s="42"/>
    </row>
    <row r="913" spans="1:13">
      <c r="A913" s="7" t="s">
        <v>3370</v>
      </c>
      <c r="B913" s="7" t="s">
        <v>2473</v>
      </c>
      <c r="C913" s="1">
        <v>2700</v>
      </c>
      <c r="G913" s="7" t="s">
        <v>3493</v>
      </c>
      <c r="H913" s="9">
        <v>0</v>
      </c>
      <c r="I913" s="45" t="s">
        <v>2896</v>
      </c>
      <c r="J913" s="45"/>
    </row>
    <row r="914" spans="1:13">
      <c r="A914" s="7" t="s">
        <v>3371</v>
      </c>
      <c r="B914" s="7" t="s">
        <v>1941</v>
      </c>
      <c r="C914" s="1">
        <v>79365</v>
      </c>
      <c r="G914" s="7" t="s">
        <v>811</v>
      </c>
      <c r="H914" s="9">
        <v>7</v>
      </c>
      <c r="I914" s="45" t="s">
        <v>3494</v>
      </c>
      <c r="J914" s="45" t="s">
        <v>12</v>
      </c>
      <c r="K914" t="s">
        <v>2296</v>
      </c>
    </row>
    <row r="915" spans="1:13">
      <c r="A915" s="7" t="s">
        <v>3372</v>
      </c>
      <c r="B915" s="7" t="s">
        <v>2471</v>
      </c>
      <c r="C915" s="1">
        <v>35654</v>
      </c>
      <c r="G915" s="7" t="s">
        <v>3493</v>
      </c>
      <c r="H915" s="9">
        <v>0</v>
      </c>
      <c r="I915" s="45" t="s">
        <v>2905</v>
      </c>
      <c r="J915" s="45"/>
    </row>
    <row r="916" spans="1:13">
      <c r="A916" s="7" t="s">
        <v>3373</v>
      </c>
      <c r="B916" s="7" t="s">
        <v>2472</v>
      </c>
      <c r="C916" s="1">
        <v>19735</v>
      </c>
      <c r="G916" s="7" t="s">
        <v>3493</v>
      </c>
      <c r="H916" s="9">
        <v>0</v>
      </c>
      <c r="I916" s="45" t="s">
        <v>3495</v>
      </c>
      <c r="J916" s="45" t="s">
        <v>2866</v>
      </c>
    </row>
    <row r="917" spans="1:13" s="19" customFormat="1">
      <c r="A917" s="19" t="s">
        <v>1942</v>
      </c>
      <c r="B917" s="19" t="s">
        <v>1943</v>
      </c>
      <c r="C917" s="20">
        <f>SUM(C918:C921)</f>
        <v>148305</v>
      </c>
      <c r="D917" s="20">
        <f>VLOOKUP($A917,小選挙区集計!$A$1:$H$400,5,FALSE)</f>
        <v>250261</v>
      </c>
      <c r="E917" s="20">
        <f>VLOOKUP($A917,小選挙区集計!$A$1:$H$400,8,FALSE)</f>
        <v>155954</v>
      </c>
      <c r="F917" s="20">
        <v>155948</v>
      </c>
      <c r="G917" s="20">
        <f>D917-E917</f>
        <v>94307</v>
      </c>
      <c r="H917" s="21">
        <f>E917-C917</f>
        <v>7649</v>
      </c>
      <c r="I917" s="44">
        <f>H917/E917</f>
        <v>4.9046513715582801E-2</v>
      </c>
      <c r="J917" s="42"/>
      <c r="M917" s="42"/>
    </row>
    <row r="918" spans="1:13">
      <c r="A918" s="7" t="s">
        <v>3374</v>
      </c>
      <c r="B918" s="7" t="s">
        <v>2475</v>
      </c>
      <c r="C918" s="1">
        <v>19034</v>
      </c>
      <c r="G918" s="7" t="s">
        <v>3493</v>
      </c>
      <c r="H918" s="9">
        <v>0</v>
      </c>
      <c r="I918" s="45" t="s">
        <v>3502</v>
      </c>
      <c r="J918" s="45"/>
    </row>
    <row r="919" spans="1:13">
      <c r="A919" s="7" t="s">
        <v>1944</v>
      </c>
      <c r="B919" s="7" t="s">
        <v>1945</v>
      </c>
      <c r="C919" s="1">
        <v>102834</v>
      </c>
      <c r="G919" s="7" t="s">
        <v>811</v>
      </c>
      <c r="H919" s="9">
        <v>12</v>
      </c>
      <c r="I919" s="45" t="s">
        <v>3494</v>
      </c>
      <c r="J919" s="45" t="s">
        <v>12</v>
      </c>
      <c r="K919" t="s">
        <v>2296</v>
      </c>
    </row>
    <row r="920" spans="1:13">
      <c r="A920" s="7" t="s">
        <v>3375</v>
      </c>
      <c r="B920" s="7" t="s">
        <v>2474</v>
      </c>
      <c r="C920" s="1">
        <v>20692</v>
      </c>
      <c r="G920" s="7" t="s">
        <v>3493</v>
      </c>
      <c r="H920" s="9">
        <v>0</v>
      </c>
      <c r="I920" s="45" t="s">
        <v>3496</v>
      </c>
      <c r="J920" s="45"/>
    </row>
    <row r="921" spans="1:13">
      <c r="A921" s="7" t="s">
        <v>3376</v>
      </c>
      <c r="B921" s="7" t="s">
        <v>2476</v>
      </c>
      <c r="C921" s="1">
        <v>5745</v>
      </c>
      <c r="G921" s="7" t="s">
        <v>3493</v>
      </c>
      <c r="H921" s="9">
        <v>0</v>
      </c>
      <c r="I921" s="45" t="s">
        <v>3498</v>
      </c>
      <c r="J921" s="45"/>
    </row>
    <row r="922" spans="1:13" s="19" customFormat="1">
      <c r="A922" s="19" t="s">
        <v>1946</v>
      </c>
      <c r="B922" s="19" t="s">
        <v>128</v>
      </c>
      <c r="C922" s="20">
        <f>C923+C926</f>
        <v>264378</v>
      </c>
      <c r="D922" s="20">
        <f>D923+D926</f>
        <v>465379</v>
      </c>
      <c r="E922" s="20">
        <f>E923+E926</f>
        <v>270681</v>
      </c>
      <c r="F922" s="20">
        <f>F923+F926</f>
        <v>270676</v>
      </c>
      <c r="G922" s="20">
        <f>D922-E922</f>
        <v>194698</v>
      </c>
      <c r="H922" s="21">
        <f>E922-C922</f>
        <v>6303</v>
      </c>
      <c r="I922" s="44">
        <f>H922/E922</f>
        <v>2.3285712702406154E-2</v>
      </c>
      <c r="J922" s="42"/>
      <c r="M922" s="42"/>
    </row>
    <row r="923" spans="1:13" s="19" customFormat="1">
      <c r="A923" s="35" t="s">
        <v>1947</v>
      </c>
      <c r="B923" s="19" t="s">
        <v>1948</v>
      </c>
      <c r="C923" s="20">
        <f>SUM(C924:C925)</f>
        <v>125426</v>
      </c>
      <c r="D923" s="20">
        <f>VLOOKUP($A923,小選挙区集計!$A$1:$H$400,5,FALSE)</f>
        <v>230959</v>
      </c>
      <c r="E923" s="20">
        <f>VLOOKUP($A923,小選挙区集計!$A$1:$H$400,8,FALSE)</f>
        <v>129568</v>
      </c>
      <c r="F923" s="20">
        <v>129565</v>
      </c>
      <c r="G923" s="20">
        <f>D923-E923</f>
        <v>101391</v>
      </c>
      <c r="H923" s="21">
        <f>E923-C923</f>
        <v>4142</v>
      </c>
      <c r="I923" s="44">
        <f>H923/E923</f>
        <v>3.1967769819708572E-2</v>
      </c>
      <c r="J923" s="42"/>
      <c r="M923" s="42"/>
    </row>
    <row r="924" spans="1:13">
      <c r="A924" s="7" t="s">
        <v>3377</v>
      </c>
      <c r="B924" s="7" t="s">
        <v>1949</v>
      </c>
      <c r="C924" s="1">
        <v>105441</v>
      </c>
      <c r="G924" t="s">
        <v>811</v>
      </c>
      <c r="H924" s="3">
        <v>11</v>
      </c>
      <c r="I924" s="41" t="s">
        <v>3494</v>
      </c>
      <c r="J924" s="41" t="s">
        <v>12</v>
      </c>
      <c r="K924" t="s">
        <v>2287</v>
      </c>
    </row>
    <row r="925" spans="1:13">
      <c r="A925" s="7" t="s">
        <v>3378</v>
      </c>
      <c r="B925" s="7" t="s">
        <v>2468</v>
      </c>
      <c r="C925" s="1">
        <v>19985</v>
      </c>
      <c r="G925" t="s">
        <v>3493</v>
      </c>
      <c r="H925" s="3">
        <v>0</v>
      </c>
      <c r="I925" s="41" t="s">
        <v>3496</v>
      </c>
    </row>
    <row r="926" spans="1:13" s="19" customFormat="1">
      <c r="A926" s="19" t="s">
        <v>1950</v>
      </c>
      <c r="B926" s="19" t="s">
        <v>1951</v>
      </c>
      <c r="C926" s="20">
        <f>SUM(C927:C928)</f>
        <v>138952</v>
      </c>
      <c r="D926" s="20">
        <f>VLOOKUP($A926,小選挙区集計!$A$1:$H$400,5,FALSE)</f>
        <v>234420</v>
      </c>
      <c r="E926" s="20">
        <f>VLOOKUP($A926,小選挙区集計!$A$1:$H$400,8,FALSE)</f>
        <v>141113</v>
      </c>
      <c r="F926" s="20">
        <v>141111</v>
      </c>
      <c r="G926" s="20">
        <f>D926-E926</f>
        <v>93307</v>
      </c>
      <c r="H926" s="21">
        <f>E926-C926</f>
        <v>2161</v>
      </c>
      <c r="I926" s="44">
        <f>H926/E926</f>
        <v>1.5313968238220434E-2</v>
      </c>
      <c r="J926" s="42"/>
      <c r="M926" s="42"/>
    </row>
    <row r="927" spans="1:13">
      <c r="A927" s="7" t="s">
        <v>3379</v>
      </c>
      <c r="B927" s="7" t="s">
        <v>1954</v>
      </c>
      <c r="C927" s="1">
        <v>75005</v>
      </c>
      <c r="G927" t="s">
        <v>811</v>
      </c>
      <c r="H927" s="3">
        <v>5</v>
      </c>
      <c r="I927" s="41" t="s">
        <v>3494</v>
      </c>
      <c r="J927" s="41" t="s">
        <v>12</v>
      </c>
      <c r="K927" t="s">
        <v>2287</v>
      </c>
    </row>
    <row r="928" spans="1:13">
      <c r="A928" s="7" t="s">
        <v>1952</v>
      </c>
      <c r="B928" s="7" t="s">
        <v>1953</v>
      </c>
      <c r="C928" s="1">
        <v>63947</v>
      </c>
      <c r="G928" t="s">
        <v>804</v>
      </c>
      <c r="H928" s="3">
        <v>1</v>
      </c>
      <c r="I928" s="41" t="s">
        <v>2905</v>
      </c>
      <c r="J928" s="41" t="s">
        <v>15</v>
      </c>
      <c r="K928" t="s">
        <v>2289</v>
      </c>
    </row>
    <row r="929" spans="1:13" s="19" customFormat="1">
      <c r="A929" s="19" t="s">
        <v>1955</v>
      </c>
      <c r="B929" s="19" t="s">
        <v>131</v>
      </c>
      <c r="C929" s="65">
        <f>C930+C934</f>
        <v>338507.97499999998</v>
      </c>
      <c r="D929" s="20">
        <f>D930+D934</f>
        <v>559986</v>
      </c>
      <c r="E929" s="20">
        <f>E930+E934</f>
        <v>344685</v>
      </c>
      <c r="F929" s="20">
        <f>F930+F934</f>
        <v>344683</v>
      </c>
      <c r="G929" s="20">
        <f>D929-E929</f>
        <v>215301</v>
      </c>
      <c r="H929" s="21">
        <f>E929-C929</f>
        <v>6177.0250000000233</v>
      </c>
      <c r="I929" s="44">
        <f>H929/E929</f>
        <v>1.7920782743664574E-2</v>
      </c>
      <c r="J929" s="42"/>
      <c r="M929" s="42"/>
    </row>
    <row r="930" spans="1:13" s="19" customFormat="1">
      <c r="A930" s="35" t="s">
        <v>1956</v>
      </c>
      <c r="B930" s="19" t="s">
        <v>1957</v>
      </c>
      <c r="C930" s="65">
        <f>SUM(C931:C933)</f>
        <v>161803.97499999998</v>
      </c>
      <c r="D930" s="20">
        <f>VLOOKUP($A930,小選挙区集計!$A$1:$H$400,5,FALSE)</f>
        <v>268337</v>
      </c>
      <c r="E930" s="20">
        <f>VLOOKUP($A930,小選挙区集計!$A$1:$H$400,8,FALSE)</f>
        <v>164296</v>
      </c>
      <c r="F930" s="20">
        <v>164294</v>
      </c>
      <c r="G930" s="20">
        <f>D930-E930</f>
        <v>104041</v>
      </c>
      <c r="H930" s="21">
        <f>E930-C930</f>
        <v>2492.0250000000233</v>
      </c>
      <c r="I930" s="44">
        <f>H930/E930</f>
        <v>1.5167898183766028E-2</v>
      </c>
      <c r="J930" s="42"/>
      <c r="M930" s="42"/>
    </row>
    <row r="931" spans="1:13">
      <c r="A931" s="7" t="s">
        <v>1958</v>
      </c>
      <c r="B931" s="7" t="s">
        <v>1961</v>
      </c>
      <c r="C931" s="66">
        <v>66847.066999999995</v>
      </c>
      <c r="G931" s="7" t="s">
        <v>811</v>
      </c>
      <c r="H931" s="9">
        <v>1</v>
      </c>
      <c r="I931" s="45" t="s">
        <v>2905</v>
      </c>
      <c r="J931" s="45" t="s">
        <v>16</v>
      </c>
      <c r="K931" s="7" t="s">
        <v>2291</v>
      </c>
      <c r="L931" t="s">
        <v>2290</v>
      </c>
    </row>
    <row r="932" spans="1:13">
      <c r="A932" s="7" t="s">
        <v>1960</v>
      </c>
      <c r="B932" s="7" t="s">
        <v>1959</v>
      </c>
      <c r="C932" s="66">
        <v>90638</v>
      </c>
      <c r="G932" s="7" t="s">
        <v>811</v>
      </c>
      <c r="H932" s="9">
        <v>10</v>
      </c>
      <c r="I932" s="45" t="s">
        <v>3494</v>
      </c>
      <c r="J932" s="45" t="s">
        <v>12</v>
      </c>
      <c r="K932" s="7" t="s">
        <v>2287</v>
      </c>
    </row>
    <row r="933" spans="1:13">
      <c r="A933" s="7" t="s">
        <v>3380</v>
      </c>
      <c r="B933" s="7" t="s">
        <v>3281</v>
      </c>
      <c r="C933" s="66">
        <v>4318.9080000000004</v>
      </c>
      <c r="G933" s="7" t="s">
        <v>3493</v>
      </c>
      <c r="H933" s="9">
        <v>0</v>
      </c>
      <c r="I933" s="45" t="s">
        <v>3498</v>
      </c>
      <c r="J933" s="45"/>
      <c r="K933" s="7"/>
    </row>
    <row r="934" spans="1:13" s="19" customFormat="1">
      <c r="A934" s="19" t="s">
        <v>1962</v>
      </c>
      <c r="B934" s="19" t="s">
        <v>1963</v>
      </c>
      <c r="C934" s="13">
        <f>SUM(C935:C937)</f>
        <v>176704</v>
      </c>
      <c r="D934" s="20">
        <f>VLOOKUP($A934,小選挙区集計!$A$1:$H$400,5,FALSE)</f>
        <v>291649</v>
      </c>
      <c r="E934" s="20">
        <f>VLOOKUP($A934,小選挙区集計!$A$1:$H$400,8,FALSE)</f>
        <v>180389</v>
      </c>
      <c r="F934" s="20">
        <v>180389</v>
      </c>
      <c r="G934" s="20">
        <f>D934-E934</f>
        <v>111260</v>
      </c>
      <c r="H934" s="21">
        <f>E934-C934</f>
        <v>3685</v>
      </c>
      <c r="I934" s="44">
        <f>H934/E934</f>
        <v>2.0428074882614795E-2</v>
      </c>
      <c r="J934" s="42"/>
      <c r="M934" s="42"/>
    </row>
    <row r="935" spans="1:13">
      <c r="A935" s="7" t="s">
        <v>3381</v>
      </c>
      <c r="B935" s="7" t="s">
        <v>1964</v>
      </c>
      <c r="C935" s="38">
        <v>14361</v>
      </c>
      <c r="G935" t="s">
        <v>807</v>
      </c>
      <c r="H935" s="3">
        <v>0</v>
      </c>
      <c r="I935" s="41" t="s">
        <v>3496</v>
      </c>
      <c r="J935" s="41" t="s">
        <v>17</v>
      </c>
      <c r="K935" t="s">
        <v>2288</v>
      </c>
    </row>
    <row r="936" spans="1:13">
      <c r="A936" s="7" t="s">
        <v>3382</v>
      </c>
      <c r="B936" s="7" t="s">
        <v>2470</v>
      </c>
      <c r="C936" s="38">
        <v>52016</v>
      </c>
      <c r="G936" t="s">
        <v>3493</v>
      </c>
      <c r="H936" s="3">
        <v>0</v>
      </c>
      <c r="I936" s="41" t="s">
        <v>2905</v>
      </c>
      <c r="J936" s="41" t="s">
        <v>2864</v>
      </c>
      <c r="K936" t="s">
        <v>2867</v>
      </c>
      <c r="L936" t="s">
        <v>2865</v>
      </c>
    </row>
    <row r="937" spans="1:13">
      <c r="A937" s="7" t="s">
        <v>3383</v>
      </c>
      <c r="B937" s="7" t="s">
        <v>2469</v>
      </c>
      <c r="C937" s="38">
        <v>110327</v>
      </c>
      <c r="G937" t="s">
        <v>3493</v>
      </c>
      <c r="H937" s="3">
        <v>0</v>
      </c>
      <c r="I937" s="41" t="s">
        <v>3494</v>
      </c>
      <c r="J937" s="41" t="s">
        <v>2864</v>
      </c>
    </row>
    <row r="938" spans="1:13" s="19" customFormat="1">
      <c r="A938" s="19" t="s">
        <v>1965</v>
      </c>
      <c r="B938" s="19" t="s">
        <v>134</v>
      </c>
      <c r="C938" s="19">
        <f>C939+C943+C946+C951+C955</f>
        <v>783253</v>
      </c>
      <c r="D938" s="20">
        <f>D939+D943+D946+D951+D955</f>
        <v>1568565</v>
      </c>
      <c r="E938" s="20">
        <f>E939+E943+E946+E951+E955</f>
        <v>799054</v>
      </c>
      <c r="F938" s="20">
        <f>F939+F943+F946+F951+F955</f>
        <v>799032</v>
      </c>
      <c r="G938" s="20">
        <f>D938-E938</f>
        <v>769511</v>
      </c>
      <c r="H938" s="21">
        <f>E938-C938</f>
        <v>15801</v>
      </c>
      <c r="I938" s="44">
        <f>H938/E938</f>
        <v>1.9774633504118622E-2</v>
      </c>
      <c r="J938" s="42"/>
      <c r="M938" s="42"/>
    </row>
    <row r="939" spans="1:13" s="19" customFormat="1">
      <c r="A939" s="35" t="s">
        <v>1966</v>
      </c>
      <c r="B939" s="19" t="s">
        <v>1967</v>
      </c>
      <c r="C939" s="13">
        <f>SUM(C940:C942)</f>
        <v>165428</v>
      </c>
      <c r="D939" s="20">
        <f>VLOOKUP($A939,小選挙区集計!$A$1:$H$400,5,FALSE)</f>
        <v>364162</v>
      </c>
      <c r="E939" s="20">
        <f>VLOOKUP($A939,小選挙区集計!$A$1:$H$400,8,FALSE)</f>
        <v>170169</v>
      </c>
      <c r="F939" s="20">
        <v>170162</v>
      </c>
      <c r="G939" s="20">
        <f>D939-E939</f>
        <v>193993</v>
      </c>
      <c r="H939" s="21">
        <f>E939-C939</f>
        <v>4741</v>
      </c>
      <c r="I939" s="44">
        <f>H939/E939</f>
        <v>2.7860538640998068E-2</v>
      </c>
      <c r="J939" s="42"/>
      <c r="M939" s="42"/>
    </row>
    <row r="940" spans="1:13">
      <c r="A940" s="7" t="s">
        <v>1968</v>
      </c>
      <c r="B940" s="7" t="s">
        <v>1969</v>
      </c>
      <c r="C940" s="38">
        <v>90939</v>
      </c>
      <c r="G940" s="7" t="s">
        <v>811</v>
      </c>
      <c r="H940" s="9">
        <v>11</v>
      </c>
      <c r="I940" s="45" t="s">
        <v>3494</v>
      </c>
      <c r="J940" s="45" t="s">
        <v>12</v>
      </c>
      <c r="K940" t="s">
        <v>2287</v>
      </c>
    </row>
    <row r="941" spans="1:13">
      <c r="A941" s="7" t="s">
        <v>3384</v>
      </c>
      <c r="B941" s="7" t="s">
        <v>2465</v>
      </c>
      <c r="C941" s="38">
        <v>8990</v>
      </c>
      <c r="G941" s="7" t="s">
        <v>3493</v>
      </c>
      <c r="H941" s="9">
        <v>0</v>
      </c>
      <c r="I941" s="45" t="s">
        <v>3496</v>
      </c>
      <c r="J941" s="45"/>
    </row>
    <row r="942" spans="1:13">
      <c r="A942" s="7" t="s">
        <v>3385</v>
      </c>
      <c r="B942" s="7" t="s">
        <v>2464</v>
      </c>
      <c r="C942" s="38">
        <v>65499</v>
      </c>
      <c r="G942" s="7" t="s">
        <v>3493</v>
      </c>
      <c r="H942" s="9">
        <v>0</v>
      </c>
      <c r="I942" s="45" t="s">
        <v>2905</v>
      </c>
      <c r="J942" s="45"/>
    </row>
    <row r="943" spans="1:13" s="19" customFormat="1">
      <c r="A943" s="35" t="s">
        <v>1970</v>
      </c>
      <c r="B943" s="19" t="s">
        <v>1971</v>
      </c>
      <c r="C943" s="13">
        <f>SUM(C944:C945)</f>
        <v>143458</v>
      </c>
      <c r="D943" s="20">
        <f>VLOOKUP($A943,小選挙区集計!$A$1:$H$400,5,FALSE)</f>
        <v>289071</v>
      </c>
      <c r="E943" s="20">
        <f>VLOOKUP($A943,小選挙区集計!$A$1:$H$400,8,FALSE)</f>
        <v>145751</v>
      </c>
      <c r="F943" s="20">
        <v>145749</v>
      </c>
      <c r="G943" s="20">
        <f>D943-E943</f>
        <v>143320</v>
      </c>
      <c r="H943" s="21">
        <f>E943-C943</f>
        <v>2293</v>
      </c>
      <c r="I943" s="44">
        <f>H943/E943</f>
        <v>1.5732310584489987E-2</v>
      </c>
      <c r="J943" s="42"/>
      <c r="M943" s="42"/>
    </row>
    <row r="944" spans="1:13">
      <c r="A944" s="7" t="s">
        <v>1972</v>
      </c>
      <c r="B944" s="7" t="s">
        <v>1973</v>
      </c>
      <c r="C944" s="38">
        <v>80903</v>
      </c>
      <c r="G944" s="7" t="s">
        <v>811</v>
      </c>
      <c r="H944" s="9">
        <v>3</v>
      </c>
      <c r="I944" s="45" t="s">
        <v>3494</v>
      </c>
      <c r="J944" s="45" t="s">
        <v>12</v>
      </c>
      <c r="K944" t="s">
        <v>2287</v>
      </c>
    </row>
    <row r="945" spans="1:13">
      <c r="A945" s="7" t="s">
        <v>1974</v>
      </c>
      <c r="B945" s="7" t="s">
        <v>1975</v>
      </c>
      <c r="C945" s="38">
        <v>62555</v>
      </c>
      <c r="G945" s="7" t="s">
        <v>811</v>
      </c>
      <c r="H945" s="9">
        <v>6</v>
      </c>
      <c r="I945" s="45" t="s">
        <v>2905</v>
      </c>
      <c r="J945" s="45" t="s">
        <v>15</v>
      </c>
      <c r="K945" t="s">
        <v>2289</v>
      </c>
    </row>
    <row r="946" spans="1:13" s="19" customFormat="1">
      <c r="A946" s="35" t="s">
        <v>1976</v>
      </c>
      <c r="B946" s="19" t="s">
        <v>1977</v>
      </c>
      <c r="C946" s="13">
        <f>SUM(C947:C950)</f>
        <v>154637</v>
      </c>
      <c r="D946" s="20">
        <f>VLOOKUP($A946,小選挙区集計!$A$1:$H$400,5,FALSE)</f>
        <v>270568</v>
      </c>
      <c r="E946" s="20">
        <f>VLOOKUP($A946,小選挙区集計!$A$1:$H$400,8,FALSE)</f>
        <v>156852</v>
      </c>
      <c r="F946" s="20">
        <v>156847</v>
      </c>
      <c r="G946" s="20">
        <f>D946-E946</f>
        <v>113716</v>
      </c>
      <c r="H946" s="21">
        <f>E946-C946</f>
        <v>2215</v>
      </c>
      <c r="I946" s="44">
        <f>H946/E946</f>
        <v>1.4121592329074542E-2</v>
      </c>
      <c r="J946" s="42"/>
      <c r="M946" s="42"/>
    </row>
    <row r="947" spans="1:13">
      <c r="A947" s="7" t="s">
        <v>1978</v>
      </c>
      <c r="B947" s="7" t="s">
        <v>1983</v>
      </c>
      <c r="C947" s="38">
        <v>54930</v>
      </c>
      <c r="G947" s="7" t="s">
        <v>811</v>
      </c>
      <c r="H947" s="9">
        <v>5</v>
      </c>
      <c r="I947" s="45" t="s">
        <v>3494</v>
      </c>
      <c r="J947" s="41" t="s">
        <v>827</v>
      </c>
      <c r="K947" t="s">
        <v>2287</v>
      </c>
    </row>
    <row r="948" spans="1:13">
      <c r="A948" s="7" t="s">
        <v>1980</v>
      </c>
      <c r="B948" s="7" t="s">
        <v>1981</v>
      </c>
      <c r="C948" s="38">
        <v>68631</v>
      </c>
      <c r="G948" s="7" t="s">
        <v>807</v>
      </c>
      <c r="H948" s="9">
        <v>0</v>
      </c>
      <c r="I948" s="45" t="s">
        <v>3498</v>
      </c>
      <c r="J948" s="41" t="s">
        <v>827</v>
      </c>
      <c r="K948" t="s">
        <v>2292</v>
      </c>
    </row>
    <row r="949" spans="1:13">
      <c r="A949" s="7" t="s">
        <v>3386</v>
      </c>
      <c r="B949" s="7" t="s">
        <v>2466</v>
      </c>
      <c r="C949" s="38">
        <v>23316</v>
      </c>
      <c r="G949" s="7" t="s">
        <v>3493</v>
      </c>
      <c r="H949" s="9">
        <v>0</v>
      </c>
      <c r="I949" s="45" t="s">
        <v>2905</v>
      </c>
    </row>
    <row r="950" spans="1:13">
      <c r="A950" s="7" t="s">
        <v>1982</v>
      </c>
      <c r="B950" s="7" t="s">
        <v>1979</v>
      </c>
      <c r="C950" s="38">
        <v>7760</v>
      </c>
      <c r="G950" s="7" t="s">
        <v>807</v>
      </c>
      <c r="H950" s="9">
        <v>0</v>
      </c>
      <c r="I950" s="45" t="s">
        <v>3496</v>
      </c>
      <c r="J950" s="45" t="s">
        <v>17</v>
      </c>
    </row>
    <row r="951" spans="1:13" s="19" customFormat="1">
      <c r="A951" s="35" t="s">
        <v>1984</v>
      </c>
      <c r="B951" s="19" t="s">
        <v>1985</v>
      </c>
      <c r="C951" s="13">
        <f>SUM(C952:C954)</f>
        <v>179057</v>
      </c>
      <c r="D951" s="20">
        <f>VLOOKUP($A951,小選挙区集計!$A$1:$H$400,5,FALSE)</f>
        <v>381828</v>
      </c>
      <c r="E951" s="20">
        <f>VLOOKUP($A951,小選挙区集計!$A$1:$H$400,8,FALSE)</f>
        <v>183432</v>
      </c>
      <c r="F951" s="20">
        <v>183428</v>
      </c>
      <c r="G951" s="20">
        <f>D951-E951</f>
        <v>198396</v>
      </c>
      <c r="H951" s="21">
        <f>E951-C951</f>
        <v>4375</v>
      </c>
      <c r="I951" s="44">
        <f>H951/E951</f>
        <v>2.3850800296567665E-2</v>
      </c>
      <c r="J951" s="42"/>
      <c r="M951" s="42"/>
    </row>
    <row r="952" spans="1:13">
      <c r="A952" s="7" t="s">
        <v>1986</v>
      </c>
      <c r="B952" s="7" t="s">
        <v>1987</v>
      </c>
      <c r="C952" s="38">
        <v>89052</v>
      </c>
      <c r="G952" s="7" t="s">
        <v>811</v>
      </c>
      <c r="H952" s="9">
        <v>4</v>
      </c>
      <c r="I952" s="45" t="s">
        <v>3494</v>
      </c>
      <c r="J952" s="45" t="s">
        <v>12</v>
      </c>
      <c r="K952" s="7" t="s">
        <v>2287</v>
      </c>
    </row>
    <row r="953" spans="1:13">
      <c r="A953" s="7" t="s">
        <v>1988</v>
      </c>
      <c r="B953" s="7" t="s">
        <v>1989</v>
      </c>
      <c r="C953" s="38">
        <v>83859</v>
      </c>
      <c r="G953" s="7" t="s">
        <v>811</v>
      </c>
      <c r="H953" s="9">
        <v>5</v>
      </c>
      <c r="I953" s="45" t="s">
        <v>2905</v>
      </c>
      <c r="J953" s="45" t="s">
        <v>15</v>
      </c>
      <c r="K953" s="7" t="s">
        <v>2289</v>
      </c>
    </row>
    <row r="954" spans="1:13">
      <c r="A954" s="7" t="s">
        <v>3387</v>
      </c>
      <c r="B954" s="7" t="s">
        <v>3282</v>
      </c>
      <c r="C954" s="38">
        <v>6146</v>
      </c>
      <c r="G954" s="7" t="s">
        <v>3493</v>
      </c>
      <c r="H954" s="9">
        <v>0</v>
      </c>
      <c r="I954" s="41" t="s">
        <v>3498</v>
      </c>
    </row>
    <row r="955" spans="1:13" s="19" customFormat="1">
      <c r="A955" s="35" t="s">
        <v>1990</v>
      </c>
      <c r="B955" s="19" t="s">
        <v>1991</v>
      </c>
      <c r="C955" s="13">
        <f>SUM(C956:C958)</f>
        <v>140673</v>
      </c>
      <c r="D955" s="20">
        <f>VLOOKUP($A955,小選挙区集計!$A$1:$H$400,5,FALSE)</f>
        <v>262936</v>
      </c>
      <c r="E955" s="20">
        <f>VLOOKUP($A955,小選挙区集計!$A$1:$H$400,8,FALSE)</f>
        <v>142850</v>
      </c>
      <c r="F955" s="20">
        <v>142846</v>
      </c>
      <c r="G955" s="20">
        <f>D955-E955</f>
        <v>120086</v>
      </c>
      <c r="H955" s="21">
        <f>E955-C955</f>
        <v>2177</v>
      </c>
      <c r="I955" s="44">
        <f>H955/E955</f>
        <v>1.5239761988099405E-2</v>
      </c>
      <c r="J955" s="42"/>
      <c r="M955" s="42"/>
    </row>
    <row r="956" spans="1:13">
      <c r="A956" s="7" t="s">
        <v>1992</v>
      </c>
      <c r="B956" s="7" t="s">
        <v>1995</v>
      </c>
      <c r="C956" s="38">
        <v>102139</v>
      </c>
      <c r="G956" s="7" t="s">
        <v>811</v>
      </c>
      <c r="H956" s="9">
        <v>6</v>
      </c>
      <c r="I956" s="45" t="s">
        <v>3494</v>
      </c>
      <c r="J956" s="45" t="s">
        <v>12</v>
      </c>
      <c r="K956" t="s">
        <v>2287</v>
      </c>
    </row>
    <row r="957" spans="1:13">
      <c r="A957" s="7" t="s">
        <v>1994</v>
      </c>
      <c r="B957" s="7" t="s">
        <v>1993</v>
      </c>
      <c r="C957" s="38">
        <v>7067</v>
      </c>
      <c r="G957" s="7" t="s">
        <v>807</v>
      </c>
      <c r="H957" s="9">
        <v>0</v>
      </c>
      <c r="I957" s="45" t="s">
        <v>3496</v>
      </c>
      <c r="J957" s="45" t="s">
        <v>17</v>
      </c>
      <c r="K957" t="s">
        <v>2288</v>
      </c>
    </row>
    <row r="958" spans="1:13">
      <c r="A958" s="7" t="s">
        <v>3388</v>
      </c>
      <c r="B958" s="7" t="s">
        <v>2467</v>
      </c>
      <c r="C958" s="38">
        <v>31467</v>
      </c>
      <c r="G958" s="7" t="s">
        <v>3493</v>
      </c>
      <c r="H958" s="9">
        <v>0</v>
      </c>
      <c r="I958" s="45" t="s">
        <v>2905</v>
      </c>
      <c r="J958" s="45"/>
      <c r="L958" t="s">
        <v>2868</v>
      </c>
    </row>
    <row r="959" spans="1:13" s="19" customFormat="1">
      <c r="A959" s="35" t="s">
        <v>1996</v>
      </c>
      <c r="B959" s="19" t="s">
        <v>137</v>
      </c>
      <c r="C959" s="19">
        <f>C960+C965+C968+C975+C980+C983+C986</f>
        <v>1187376</v>
      </c>
      <c r="D959" s="20">
        <f>D960+D965+D968+D975+D980+D983+D986</f>
        <v>2324312</v>
      </c>
      <c r="E959" s="20">
        <f>E960+E965+E968+E975+E980+E983+E986</f>
        <v>1211648</v>
      </c>
      <c r="F959" s="20">
        <f>F960+F965+F968+F975+F980+F983+F986</f>
        <v>1211623</v>
      </c>
      <c r="G959" s="20">
        <f>D959-E959</f>
        <v>1112664</v>
      </c>
      <c r="H959" s="21">
        <f>E959-C959</f>
        <v>24272</v>
      </c>
      <c r="I959" s="44">
        <f>H959/E959</f>
        <v>2.0032220578914007E-2</v>
      </c>
      <c r="J959" s="42"/>
      <c r="M959" s="42"/>
    </row>
    <row r="960" spans="1:13" s="19" customFormat="1">
      <c r="A960" s="19" t="s">
        <v>1997</v>
      </c>
      <c r="B960" s="19" t="s">
        <v>1998</v>
      </c>
      <c r="C960" s="13">
        <f>SUM(C961:C964)</f>
        <v>165746</v>
      </c>
      <c r="D960" s="20">
        <f>VLOOKUP($A960,小選挙区集計!$A$1:$H$400,5,FALSE)</f>
        <v>332001</v>
      </c>
      <c r="E960" s="20">
        <f>VLOOKUP($A960,小選挙区集計!$A$1:$H$400,8,FALSE)</f>
        <v>168698</v>
      </c>
      <c r="F960" s="20">
        <v>168695</v>
      </c>
      <c r="G960" s="20">
        <f>D960-E960</f>
        <v>163303</v>
      </c>
      <c r="H960" s="21">
        <f>E960-C960</f>
        <v>2952</v>
      </c>
      <c r="I960" s="44">
        <f>H960/E960</f>
        <v>1.749872553320134E-2</v>
      </c>
      <c r="J960" s="42"/>
      <c r="M960" s="42"/>
    </row>
    <row r="961" spans="1:13">
      <c r="A961" s="7" t="s">
        <v>3389</v>
      </c>
      <c r="B961" s="7" t="s">
        <v>2454</v>
      </c>
      <c r="C961" s="38">
        <v>1630</v>
      </c>
      <c r="G961" s="7" t="s">
        <v>3493</v>
      </c>
      <c r="H961" s="9">
        <v>0</v>
      </c>
      <c r="I961" s="45" t="s">
        <v>3503</v>
      </c>
      <c r="J961" s="45"/>
    </row>
    <row r="962" spans="1:13">
      <c r="A962" s="7" t="s">
        <v>2000</v>
      </c>
      <c r="B962" s="7" t="s">
        <v>1999</v>
      </c>
      <c r="C962" s="38">
        <v>133704</v>
      </c>
      <c r="G962" s="7" t="s">
        <v>811</v>
      </c>
      <c r="H962" s="9">
        <v>9</v>
      </c>
      <c r="I962" s="45" t="s">
        <v>3494</v>
      </c>
      <c r="J962" s="45" t="s">
        <v>12</v>
      </c>
      <c r="K962" t="s">
        <v>2281</v>
      </c>
    </row>
    <row r="963" spans="1:13">
      <c r="A963" s="7" t="s">
        <v>3390</v>
      </c>
      <c r="B963" s="7" t="s">
        <v>2001</v>
      </c>
      <c r="C963" s="38">
        <v>14508</v>
      </c>
      <c r="G963" s="7" t="s">
        <v>807</v>
      </c>
      <c r="H963" s="9">
        <v>0</v>
      </c>
      <c r="I963" s="45" t="s">
        <v>3496</v>
      </c>
      <c r="J963" s="45" t="s">
        <v>17</v>
      </c>
      <c r="K963" t="s">
        <v>2283</v>
      </c>
    </row>
    <row r="964" spans="1:13">
      <c r="A964" s="7" t="s">
        <v>3391</v>
      </c>
      <c r="B964" s="7" t="s">
        <v>2453</v>
      </c>
      <c r="C964" s="38">
        <v>15904</v>
      </c>
      <c r="G964" s="7" t="s">
        <v>3493</v>
      </c>
      <c r="H964" s="9">
        <v>0</v>
      </c>
      <c r="I964" s="45" t="s">
        <v>3500</v>
      </c>
      <c r="J964" s="45"/>
    </row>
    <row r="965" spans="1:13" s="19" customFormat="1">
      <c r="A965" s="19" t="s">
        <v>2002</v>
      </c>
      <c r="B965" s="19" t="s">
        <v>2003</v>
      </c>
      <c r="C965" s="13">
        <f>SUM(C966:C967)</f>
        <v>204065</v>
      </c>
      <c r="D965" s="20">
        <f>VLOOKUP($A965,小選挙区集計!$A$1:$H$400,5,FALSE)</f>
        <v>404009</v>
      </c>
      <c r="E965" s="20">
        <f>VLOOKUP($A965,小選挙区集計!$A$1:$H$400,8,FALSE)</f>
        <v>207972</v>
      </c>
      <c r="F965" s="20">
        <v>207964</v>
      </c>
      <c r="G965" s="20">
        <f>D965-E965</f>
        <v>196037</v>
      </c>
      <c r="H965" s="21">
        <f>E965-C965</f>
        <v>3907</v>
      </c>
      <c r="I965" s="44">
        <f>H965/E965</f>
        <v>1.8786182755370914E-2</v>
      </c>
      <c r="J965" s="42"/>
      <c r="M965" s="42"/>
    </row>
    <row r="966" spans="1:13">
      <c r="A966" s="7" t="s">
        <v>2004</v>
      </c>
      <c r="B966" s="7" t="s">
        <v>2005</v>
      </c>
      <c r="C966" s="38">
        <v>133126</v>
      </c>
      <c r="G966" t="s">
        <v>811</v>
      </c>
      <c r="H966" s="3">
        <v>4</v>
      </c>
      <c r="I966" s="41" t="s">
        <v>3494</v>
      </c>
      <c r="J966" s="41" t="s">
        <v>12</v>
      </c>
      <c r="K966" t="s">
        <v>2281</v>
      </c>
    </row>
    <row r="967" spans="1:13">
      <c r="A967" s="7" t="s">
        <v>3392</v>
      </c>
      <c r="B967" s="7" t="s">
        <v>2455</v>
      </c>
      <c r="C967" s="38">
        <v>70939</v>
      </c>
      <c r="G967" t="s">
        <v>3493</v>
      </c>
      <c r="H967" s="3">
        <v>0</v>
      </c>
      <c r="I967" s="41" t="s">
        <v>2905</v>
      </c>
    </row>
    <row r="968" spans="1:13" s="19" customFormat="1">
      <c r="A968" s="19" t="s">
        <v>2006</v>
      </c>
      <c r="B968" s="19" t="s">
        <v>2007</v>
      </c>
      <c r="C968" s="13">
        <f>SUM(C969:C974)</f>
        <v>177674</v>
      </c>
      <c r="D968" s="20">
        <f>VLOOKUP($A968,小選挙区集計!$A$1:$H$400,5,FALSE)</f>
        <v>360198</v>
      </c>
      <c r="E968" s="20">
        <f>VLOOKUP($A968,小選挙区集計!$A$1:$H$400,8,FALSE)</f>
        <v>183963</v>
      </c>
      <c r="F968" s="20">
        <v>183958</v>
      </c>
      <c r="G968" s="20">
        <f>D968-E968</f>
        <v>176235</v>
      </c>
      <c r="H968" s="21">
        <f>E968-C968</f>
        <v>6289</v>
      </c>
      <c r="I968" s="44">
        <f>H968/E968</f>
        <v>3.4186222229470056E-2</v>
      </c>
      <c r="J968" s="42"/>
      <c r="M968" s="42"/>
    </row>
    <row r="969" spans="1:13">
      <c r="A969" s="7" t="s">
        <v>3393</v>
      </c>
      <c r="B969" s="7" t="s">
        <v>2459</v>
      </c>
      <c r="C969" s="38">
        <v>3559</v>
      </c>
      <c r="G969" s="7" t="s">
        <v>3493</v>
      </c>
      <c r="H969" s="9">
        <v>0</v>
      </c>
      <c r="I969" s="45" t="s">
        <v>3498</v>
      </c>
    </row>
    <row r="970" spans="1:13">
      <c r="A970" s="7" t="s">
        <v>3394</v>
      </c>
      <c r="B970" s="7" t="s">
        <v>2458</v>
      </c>
      <c r="C970" s="38">
        <v>2789</v>
      </c>
      <c r="G970" s="7" t="s">
        <v>3493</v>
      </c>
      <c r="H970" s="9">
        <v>0</v>
      </c>
      <c r="I970" s="45" t="s">
        <v>2896</v>
      </c>
    </row>
    <row r="971" spans="1:13">
      <c r="A971" s="7" t="s">
        <v>3395</v>
      </c>
      <c r="B971" s="7" t="s">
        <v>2457</v>
      </c>
      <c r="C971" s="38">
        <v>97844</v>
      </c>
      <c r="G971" s="7" t="s">
        <v>3504</v>
      </c>
      <c r="H971" s="9">
        <v>9</v>
      </c>
      <c r="I971" s="45" t="s">
        <v>3499</v>
      </c>
      <c r="J971" s="41" t="s">
        <v>2869</v>
      </c>
      <c r="K971" t="s">
        <v>2869</v>
      </c>
    </row>
    <row r="972" spans="1:13">
      <c r="A972" s="7" t="s">
        <v>3396</v>
      </c>
      <c r="B972" s="7" t="s">
        <v>2008</v>
      </c>
      <c r="C972" s="38">
        <v>2251</v>
      </c>
      <c r="G972" s="7" t="s">
        <v>807</v>
      </c>
      <c r="H972" s="9">
        <v>0</v>
      </c>
      <c r="I972" s="45" t="s">
        <v>3498</v>
      </c>
      <c r="J972" s="41" t="s">
        <v>827</v>
      </c>
    </row>
    <row r="973" spans="1:13">
      <c r="A973" s="7" t="s">
        <v>3397</v>
      </c>
      <c r="B973" s="7" t="s">
        <v>2456</v>
      </c>
      <c r="C973" s="38">
        <v>53143</v>
      </c>
      <c r="G973" s="7" t="s">
        <v>3493</v>
      </c>
      <c r="H973" s="9">
        <v>0</v>
      </c>
      <c r="I973" s="45" t="s">
        <v>2905</v>
      </c>
    </row>
    <row r="974" spans="1:13">
      <c r="A974" s="7" t="s">
        <v>3398</v>
      </c>
      <c r="B974" s="7" t="s">
        <v>3283</v>
      </c>
      <c r="C974" s="38">
        <v>18088</v>
      </c>
      <c r="G974" s="7" t="s">
        <v>3493</v>
      </c>
      <c r="H974" s="9">
        <v>0</v>
      </c>
      <c r="I974" s="45" t="s">
        <v>3495</v>
      </c>
    </row>
    <row r="975" spans="1:13" s="19" customFormat="1">
      <c r="A975" s="19" t="s">
        <v>2009</v>
      </c>
      <c r="B975" s="19" t="s">
        <v>2010</v>
      </c>
      <c r="C975" s="13">
        <f>SUM(C976:C979)</f>
        <v>162012</v>
      </c>
      <c r="D975" s="20">
        <f>VLOOKUP($A975,小選挙区集計!$A$1:$H$400,5,FALSE)</f>
        <v>309781</v>
      </c>
      <c r="E975" s="20">
        <f>VLOOKUP($A975,小選挙区集計!$A$1:$H$400,8,FALSE)</f>
        <v>164727</v>
      </c>
      <c r="F975" s="20">
        <v>164723</v>
      </c>
      <c r="G975" s="20">
        <f>D975-E975</f>
        <v>145054</v>
      </c>
      <c r="H975" s="21">
        <f>E975-C975</f>
        <v>2715</v>
      </c>
      <c r="I975" s="44">
        <f>H975/E975</f>
        <v>1.6481815367243986E-2</v>
      </c>
      <c r="J975" s="42"/>
      <c r="M975" s="42"/>
    </row>
    <row r="976" spans="1:13">
      <c r="A976" s="7" t="s">
        <v>2011</v>
      </c>
      <c r="B976" s="7" t="s">
        <v>2013</v>
      </c>
      <c r="C976" s="38">
        <v>28966</v>
      </c>
      <c r="G976" s="7" t="s">
        <v>804</v>
      </c>
      <c r="H976" s="9">
        <v>1</v>
      </c>
      <c r="I976" s="45" t="s">
        <v>3495</v>
      </c>
      <c r="J976" s="45" t="s">
        <v>14</v>
      </c>
      <c r="K976" t="s">
        <v>2278</v>
      </c>
      <c r="L976" t="s">
        <v>2284</v>
      </c>
    </row>
    <row r="977" spans="1:13">
      <c r="A977" s="7" t="s">
        <v>2012</v>
      </c>
      <c r="B977" s="7" t="s">
        <v>2014</v>
      </c>
      <c r="C977" s="38">
        <v>78253</v>
      </c>
      <c r="G977" s="7" t="s">
        <v>811</v>
      </c>
      <c r="H977" s="9">
        <v>3</v>
      </c>
      <c r="I977" s="45" t="s">
        <v>3494</v>
      </c>
      <c r="J977" s="45" t="s">
        <v>12</v>
      </c>
      <c r="K977" t="s">
        <v>2285</v>
      </c>
    </row>
    <row r="978" spans="1:13">
      <c r="A978" s="7" t="s">
        <v>3399</v>
      </c>
      <c r="B978" s="7" t="s">
        <v>2460</v>
      </c>
      <c r="C978" s="38">
        <v>21112</v>
      </c>
      <c r="G978" s="7" t="s">
        <v>3497</v>
      </c>
      <c r="H978" s="9">
        <v>2</v>
      </c>
      <c r="I978" s="45" t="s">
        <v>3498</v>
      </c>
      <c r="J978" s="45" t="s">
        <v>2871</v>
      </c>
      <c r="K978" t="s">
        <v>2870</v>
      </c>
      <c r="L978" t="s">
        <v>2870</v>
      </c>
    </row>
    <row r="979" spans="1:13">
      <c r="A979" s="7" t="s">
        <v>2015</v>
      </c>
      <c r="B979" s="7" t="s">
        <v>2016</v>
      </c>
      <c r="C979" s="38">
        <v>33681</v>
      </c>
      <c r="G979" s="7" t="s">
        <v>807</v>
      </c>
      <c r="H979" s="9">
        <v>0</v>
      </c>
      <c r="I979" s="45" t="s">
        <v>2905</v>
      </c>
      <c r="J979" s="45" t="s">
        <v>15</v>
      </c>
    </row>
    <row r="980" spans="1:13" s="19" customFormat="1">
      <c r="A980" s="19" t="s">
        <v>2017</v>
      </c>
      <c r="B980" s="19" t="s">
        <v>2018</v>
      </c>
      <c r="C980" s="13">
        <f>SUM(C981:C982)</f>
        <v>129222</v>
      </c>
      <c r="D980" s="20">
        <f>VLOOKUP($A980,小選挙区集計!$A$1:$H$400,5,FALSE)</f>
        <v>242034</v>
      </c>
      <c r="E980" s="20">
        <f>VLOOKUP($A980,小選挙区集計!$A$1:$H$400,8,FALSE)</f>
        <v>131954</v>
      </c>
      <c r="F980" s="20">
        <v>131953</v>
      </c>
      <c r="G980" s="20">
        <f>D980-E980</f>
        <v>110080</v>
      </c>
      <c r="H980" s="21">
        <f>E980-C980</f>
        <v>2732</v>
      </c>
      <c r="I980" s="44">
        <f>H980/E980</f>
        <v>2.0704184791669824E-2</v>
      </c>
      <c r="J980" s="42"/>
      <c r="M980" s="42"/>
    </row>
    <row r="981" spans="1:13">
      <c r="A981" s="7" t="s">
        <v>3400</v>
      </c>
      <c r="B981" s="7" t="s">
        <v>2461</v>
      </c>
      <c r="C981" s="38">
        <v>41788</v>
      </c>
      <c r="G981" s="7" t="s">
        <v>3493</v>
      </c>
      <c r="H981" s="9">
        <v>0</v>
      </c>
      <c r="I981" s="45" t="s">
        <v>2905</v>
      </c>
      <c r="J981" s="45"/>
    </row>
    <row r="982" spans="1:13">
      <c r="A982" s="7" t="s">
        <v>2019</v>
      </c>
      <c r="B982" s="7" t="s">
        <v>2020</v>
      </c>
      <c r="C982" s="38">
        <v>87434</v>
      </c>
      <c r="G982" s="7" t="s">
        <v>811</v>
      </c>
      <c r="H982" s="9">
        <v>5</v>
      </c>
      <c r="I982" s="45" t="s">
        <v>3494</v>
      </c>
      <c r="J982" s="45" t="s">
        <v>12</v>
      </c>
      <c r="K982" t="s">
        <v>2281</v>
      </c>
    </row>
    <row r="983" spans="1:13" s="19" customFormat="1">
      <c r="A983" s="19" t="s">
        <v>2021</v>
      </c>
      <c r="B983" s="19" t="s">
        <v>2022</v>
      </c>
      <c r="C983" s="13">
        <f>SUM(C984:C985)</f>
        <v>162954</v>
      </c>
      <c r="D983" s="20">
        <f>VLOOKUP($A983,小選挙区集計!$A$1:$H$400,5,FALSE)</f>
        <v>294154</v>
      </c>
      <c r="E983" s="20">
        <f>VLOOKUP($A983,小選挙区集計!$A$1:$H$400,8,FALSE)</f>
        <v>165745</v>
      </c>
      <c r="F983" s="20">
        <v>165743</v>
      </c>
      <c r="G983" s="20">
        <f>D983-E983</f>
        <v>128409</v>
      </c>
      <c r="H983" s="21">
        <f>E983-C983</f>
        <v>2791</v>
      </c>
      <c r="I983" s="44">
        <f>H983/E983</f>
        <v>1.6839120335455066E-2</v>
      </c>
      <c r="J983" s="42"/>
      <c r="M983" s="42"/>
    </row>
    <row r="984" spans="1:13">
      <c r="A984" s="7" t="s">
        <v>2023</v>
      </c>
      <c r="B984" s="7" t="s">
        <v>2026</v>
      </c>
      <c r="C984" s="38">
        <v>83796</v>
      </c>
      <c r="G984" s="7" t="s">
        <v>811</v>
      </c>
      <c r="H984" s="9">
        <v>3</v>
      </c>
      <c r="I984" s="45" t="s">
        <v>2905</v>
      </c>
      <c r="J984" s="45" t="s">
        <v>15</v>
      </c>
      <c r="K984" t="s">
        <v>2278</v>
      </c>
      <c r="L984" t="s">
        <v>2286</v>
      </c>
    </row>
    <row r="985" spans="1:13">
      <c r="A985" s="7" t="s">
        <v>2025</v>
      </c>
      <c r="B985" s="7" t="s">
        <v>2024</v>
      </c>
      <c r="C985" s="38">
        <v>79158</v>
      </c>
      <c r="G985" s="7" t="s">
        <v>811</v>
      </c>
      <c r="H985" s="9">
        <v>3</v>
      </c>
      <c r="I985" s="45" t="s">
        <v>3494</v>
      </c>
      <c r="J985" s="45" t="s">
        <v>12</v>
      </c>
      <c r="K985" t="s">
        <v>2281</v>
      </c>
    </row>
    <row r="986" spans="1:13" s="19" customFormat="1">
      <c r="A986" s="19" t="s">
        <v>2027</v>
      </c>
      <c r="B986" s="19" t="s">
        <v>2028</v>
      </c>
      <c r="C986" s="13">
        <f>SUM(C987:C990)</f>
        <v>185703</v>
      </c>
      <c r="D986" s="20">
        <f>VLOOKUP($A986,小選挙区集計!$A$1:$H$400,5,FALSE)</f>
        <v>382135</v>
      </c>
      <c r="E986" s="20">
        <f>VLOOKUP($A986,小選挙区集計!$A$1:$H$400,8,FALSE)</f>
        <v>188589</v>
      </c>
      <c r="F986" s="20">
        <v>188587</v>
      </c>
      <c r="G986" s="20">
        <f>D986-E986</f>
        <v>193546</v>
      </c>
      <c r="H986" s="21">
        <f>E986-C986</f>
        <v>2886</v>
      </c>
      <c r="I986" s="44">
        <f>H986/E986</f>
        <v>1.5303119482048263E-2</v>
      </c>
      <c r="J986" s="42"/>
      <c r="M986" s="42"/>
    </row>
    <row r="987" spans="1:13">
      <c r="A987" s="7" t="s">
        <v>2029</v>
      </c>
      <c r="B987" s="7" t="s">
        <v>2030</v>
      </c>
      <c r="C987" s="38">
        <v>45520</v>
      </c>
      <c r="G987" s="7" t="s">
        <v>807</v>
      </c>
      <c r="H987" s="9">
        <v>0</v>
      </c>
      <c r="I987" s="45" t="s">
        <v>2905</v>
      </c>
      <c r="J987" s="45" t="s">
        <v>15</v>
      </c>
      <c r="K987" s="7" t="s">
        <v>2293</v>
      </c>
    </row>
    <row r="988" spans="1:13">
      <c r="A988" s="7" t="s">
        <v>3401</v>
      </c>
      <c r="B988" s="7" t="s">
        <v>2463</v>
      </c>
      <c r="C988" s="38">
        <v>5207</v>
      </c>
      <c r="G988" s="7" t="s">
        <v>3493</v>
      </c>
      <c r="H988" s="9">
        <v>0</v>
      </c>
      <c r="I988" s="45" t="s">
        <v>3498</v>
      </c>
      <c r="J988" s="45"/>
    </row>
    <row r="989" spans="1:13">
      <c r="A989" s="7" t="s">
        <v>3402</v>
      </c>
      <c r="B989" s="7" t="s">
        <v>2462</v>
      </c>
      <c r="C989" s="38">
        <v>11580</v>
      </c>
      <c r="G989" s="7" t="s">
        <v>3493</v>
      </c>
      <c r="H989" s="9">
        <v>0</v>
      </c>
      <c r="I989" s="45" t="s">
        <v>3496</v>
      </c>
      <c r="J989" s="45"/>
    </row>
    <row r="990" spans="1:13">
      <c r="A990" s="7" t="s">
        <v>3403</v>
      </c>
      <c r="B990" s="7" t="s">
        <v>2031</v>
      </c>
      <c r="C990" s="38">
        <v>123396</v>
      </c>
      <c r="G990" s="7" t="s">
        <v>811</v>
      </c>
      <c r="H990" s="9">
        <v>3</v>
      </c>
      <c r="I990" s="45" t="s">
        <v>3494</v>
      </c>
      <c r="J990" s="45" t="s">
        <v>12</v>
      </c>
      <c r="K990" t="s">
        <v>2281</v>
      </c>
    </row>
    <row r="991" spans="1:13" s="19" customFormat="1">
      <c r="A991" s="19" t="s">
        <v>2032</v>
      </c>
      <c r="B991" s="19" t="s">
        <v>140</v>
      </c>
      <c r="C991" s="19">
        <f>C992+C995+C998+C1001</f>
        <v>553852</v>
      </c>
      <c r="D991" s="20">
        <f>D992+D995+D998+D1001</f>
        <v>1140658</v>
      </c>
      <c r="E991" s="20">
        <f>E992+E995+E998+E1001</f>
        <v>566590</v>
      </c>
      <c r="F991" s="20">
        <f>F992+F995+F998+F1001</f>
        <v>566586</v>
      </c>
      <c r="G991" s="20">
        <f>D991-E991</f>
        <v>574068</v>
      </c>
      <c r="H991" s="21">
        <f>E991-C991</f>
        <v>12738</v>
      </c>
      <c r="I991" s="44">
        <f>H991/E991</f>
        <v>2.2481865193526181E-2</v>
      </c>
      <c r="J991" s="42"/>
      <c r="M991" s="42"/>
    </row>
    <row r="992" spans="1:13" s="19" customFormat="1">
      <c r="A992" s="19" t="s">
        <v>2033</v>
      </c>
      <c r="B992" s="19" t="s">
        <v>2034</v>
      </c>
      <c r="C992" s="13">
        <f>SUM(C993:C994)</f>
        <v>169566</v>
      </c>
      <c r="D992" s="20">
        <f>VLOOKUP($A992,小選挙区集計!$A$1:$H$400,5,FALSE)</f>
        <v>356209</v>
      </c>
      <c r="E992" s="20">
        <f>VLOOKUP($A992,小選挙区集計!$A$1:$H$400,8,FALSE)</f>
        <v>172767</v>
      </c>
      <c r="F992" s="20">
        <v>172764</v>
      </c>
      <c r="G992" s="20">
        <f>D992-E992</f>
        <v>183442</v>
      </c>
      <c r="H992" s="21">
        <f>E992-C992</f>
        <v>3201</v>
      </c>
      <c r="I992" s="44">
        <f>H992/E992</f>
        <v>1.852784385907031E-2</v>
      </c>
      <c r="J992" s="42"/>
      <c r="M992" s="42"/>
    </row>
    <row r="993" spans="1:13">
      <c r="A993" s="7" t="s">
        <v>2035</v>
      </c>
      <c r="B993" s="7" t="s">
        <v>2038</v>
      </c>
      <c r="C993" s="38">
        <v>50684</v>
      </c>
      <c r="G993" s="7" t="s">
        <v>807</v>
      </c>
      <c r="H993" s="9">
        <v>0</v>
      </c>
      <c r="I993" s="45" t="s">
        <v>2905</v>
      </c>
      <c r="J993" s="45" t="s">
        <v>15</v>
      </c>
    </row>
    <row r="994" spans="1:13">
      <c r="A994" s="7" t="s">
        <v>2036</v>
      </c>
      <c r="B994" s="7" t="s">
        <v>2037</v>
      </c>
      <c r="C994" s="38">
        <v>118882</v>
      </c>
      <c r="G994" s="7" t="s">
        <v>811</v>
      </c>
      <c r="H994" s="9">
        <v>1</v>
      </c>
      <c r="I994" s="45" t="s">
        <v>3494</v>
      </c>
      <c r="J994" s="45" t="s">
        <v>12</v>
      </c>
      <c r="K994" t="s">
        <v>2282</v>
      </c>
    </row>
    <row r="995" spans="1:13" s="19" customFormat="1">
      <c r="A995" s="19" t="s">
        <v>2039</v>
      </c>
      <c r="B995" s="19" t="s">
        <v>2040</v>
      </c>
      <c r="C995" s="13">
        <f>SUM(C996:C997)</f>
        <v>142850</v>
      </c>
      <c r="D995" s="20">
        <f>VLOOKUP($A995,小選挙区集計!$A$1:$H$400,5,FALSE)</f>
        <v>283552</v>
      </c>
      <c r="E995" s="20">
        <f>VLOOKUP($A995,小選挙区集計!$A$1:$H$400,8,FALSE)</f>
        <v>146344</v>
      </c>
      <c r="F995" s="20">
        <v>146345</v>
      </c>
      <c r="G995" s="20">
        <f>D995-E995</f>
        <v>137208</v>
      </c>
      <c r="H995" s="21">
        <f>E995-C995</f>
        <v>3494</v>
      </c>
      <c r="I995" s="44">
        <f>H995/E995</f>
        <v>2.3875252828950966E-2</v>
      </c>
      <c r="J995" s="42"/>
      <c r="M995" s="42"/>
    </row>
    <row r="996" spans="1:13">
      <c r="A996" s="7" t="s">
        <v>2041</v>
      </c>
      <c r="B996" s="7" t="s">
        <v>2042</v>
      </c>
      <c r="C996" s="38">
        <v>32936</v>
      </c>
      <c r="G996" s="7" t="s">
        <v>807</v>
      </c>
      <c r="H996" s="9">
        <v>0</v>
      </c>
      <c r="I996" s="45" t="s">
        <v>3496</v>
      </c>
      <c r="J996" s="45" t="s">
        <v>17</v>
      </c>
    </row>
    <row r="997" spans="1:13">
      <c r="A997" s="7" t="s">
        <v>2043</v>
      </c>
      <c r="B997" s="7" t="s">
        <v>2044</v>
      </c>
      <c r="C997" s="38">
        <v>109914</v>
      </c>
      <c r="G997" s="7" t="s">
        <v>811</v>
      </c>
      <c r="H997" s="9">
        <v>3</v>
      </c>
      <c r="I997" s="45" t="s">
        <v>3494</v>
      </c>
      <c r="J997" s="45" t="s">
        <v>12</v>
      </c>
      <c r="K997" t="s">
        <v>2281</v>
      </c>
    </row>
    <row r="998" spans="1:13" s="19" customFormat="1">
      <c r="A998" s="19" t="s">
        <v>2045</v>
      </c>
      <c r="B998" s="19" t="s">
        <v>2046</v>
      </c>
      <c r="C998" s="13">
        <f>SUM(C999:C1000)</f>
        <v>126056</v>
      </c>
      <c r="D998" s="20">
        <f>VLOOKUP($A998,小選挙区集計!$A$1:$H$400,5,FALSE)</f>
        <v>256039</v>
      </c>
      <c r="E998" s="20">
        <f>VLOOKUP($A998,小選挙区集計!$A$1:$H$400,8,FALSE)</f>
        <v>128375</v>
      </c>
      <c r="F998" s="20">
        <v>128378</v>
      </c>
      <c r="G998" s="20">
        <f>D998-E998</f>
        <v>127664</v>
      </c>
      <c r="H998" s="21">
        <f>E998-C998</f>
        <v>2319</v>
      </c>
      <c r="I998" s="44">
        <f>H998/E998</f>
        <v>1.8064264849074977E-2</v>
      </c>
      <c r="J998" s="42"/>
      <c r="M998" s="42"/>
    </row>
    <row r="999" spans="1:13">
      <c r="A999" s="7" t="s">
        <v>2047</v>
      </c>
      <c r="B999" s="7" t="s">
        <v>2048</v>
      </c>
      <c r="C999" s="38">
        <v>29073</v>
      </c>
      <c r="G999" s="7" t="s">
        <v>807</v>
      </c>
      <c r="H999" s="9">
        <v>0</v>
      </c>
      <c r="I999" s="45" t="s">
        <v>2905</v>
      </c>
      <c r="J999" s="45" t="s">
        <v>16</v>
      </c>
      <c r="K999" t="s">
        <v>3284</v>
      </c>
    </row>
    <row r="1000" spans="1:13">
      <c r="A1000" s="7" t="s">
        <v>3404</v>
      </c>
      <c r="B1000" s="7" t="s">
        <v>2451</v>
      </c>
      <c r="C1000" s="38">
        <v>96983</v>
      </c>
      <c r="G1000" s="7" t="s">
        <v>3493</v>
      </c>
      <c r="H1000" s="9">
        <v>0</v>
      </c>
      <c r="I1000" s="45" t="s">
        <v>3494</v>
      </c>
      <c r="J1000" s="45" t="s">
        <v>2872</v>
      </c>
      <c r="K1000" t="s">
        <v>2872</v>
      </c>
    </row>
    <row r="1001" spans="1:13" s="19" customFormat="1">
      <c r="A1001" s="19" t="s">
        <v>2049</v>
      </c>
      <c r="B1001" s="19" t="s">
        <v>2050</v>
      </c>
      <c r="C1001" s="13">
        <f>SUM(C1002:C1004)</f>
        <v>115380</v>
      </c>
      <c r="D1001" s="20">
        <f>VLOOKUP($A1001,小選挙区集計!$A$1:$H$400,5,FALSE)</f>
        <v>244858</v>
      </c>
      <c r="E1001" s="20">
        <f>VLOOKUP($A1001,小選挙区集計!$A$1:$H$400,8,FALSE)</f>
        <v>119104</v>
      </c>
      <c r="F1001" s="20">
        <v>119099</v>
      </c>
      <c r="G1001" s="20">
        <f>D1001-E1001</f>
        <v>125754</v>
      </c>
      <c r="H1001" s="21">
        <f>E1001-C1001</f>
        <v>3724</v>
      </c>
      <c r="I1001" s="44">
        <f>H1001/E1001</f>
        <v>3.1266792047286406E-2</v>
      </c>
      <c r="J1001" s="42"/>
      <c r="M1001" s="42"/>
    </row>
    <row r="1002" spans="1:13">
      <c r="A1002" s="7" t="s">
        <v>2051</v>
      </c>
      <c r="B1002" s="7" t="s">
        <v>2052</v>
      </c>
      <c r="C1002" s="38">
        <v>80448</v>
      </c>
      <c r="G1002" s="7" t="s">
        <v>811</v>
      </c>
      <c r="H1002" s="9">
        <v>9</v>
      </c>
      <c r="I1002" s="45" t="s">
        <v>3494</v>
      </c>
      <c r="J1002" s="45" t="s">
        <v>12</v>
      </c>
      <c r="K1002" t="s">
        <v>2281</v>
      </c>
    </row>
    <row r="1003" spans="1:13">
      <c r="A1003" s="7" t="s">
        <v>3405</v>
      </c>
      <c r="B1003" s="7" t="s">
        <v>2452</v>
      </c>
      <c r="C1003" s="38">
        <v>19096</v>
      </c>
      <c r="G1003" s="7" t="s">
        <v>3493</v>
      </c>
      <c r="H1003" s="9">
        <v>0</v>
      </c>
      <c r="I1003" s="45" t="s">
        <v>3053</v>
      </c>
    </row>
    <row r="1004" spans="1:13">
      <c r="A1004" s="7" t="s">
        <v>3406</v>
      </c>
      <c r="B1004" s="7" t="s">
        <v>3285</v>
      </c>
      <c r="C1004" s="38">
        <v>15836</v>
      </c>
      <c r="G1004" s="7" t="s">
        <v>3493</v>
      </c>
      <c r="H1004" s="9">
        <v>0</v>
      </c>
      <c r="I1004" s="45" t="s">
        <v>3498</v>
      </c>
    </row>
    <row r="1005" spans="1:13" s="19" customFormat="1">
      <c r="A1005" s="19" t="s">
        <v>2053</v>
      </c>
      <c r="B1005" s="19" t="s">
        <v>145</v>
      </c>
      <c r="C1005" s="19">
        <f>C1006+C1011</f>
        <v>327948</v>
      </c>
      <c r="D1005" s="20">
        <f>D1006+D1011</f>
        <v>622785</v>
      </c>
      <c r="E1005" s="20">
        <f>E1006+E1011</f>
        <v>335428</v>
      </c>
      <c r="F1005" s="20">
        <f>F1006+F1011</f>
        <v>335420</v>
      </c>
      <c r="G1005" s="20">
        <f>D1005-E1005</f>
        <v>287357</v>
      </c>
      <c r="H1005" s="21">
        <f>E1005-C1005</f>
        <v>7480</v>
      </c>
      <c r="I1005" s="44">
        <f>H1005/E1005</f>
        <v>2.2299867631801758E-2</v>
      </c>
      <c r="J1005" s="42"/>
      <c r="M1005" s="42"/>
    </row>
    <row r="1006" spans="1:13" s="19" customFormat="1">
      <c r="A1006" s="19" t="s">
        <v>2054</v>
      </c>
      <c r="B1006" s="19" t="s">
        <v>2055</v>
      </c>
      <c r="C1006" s="13">
        <f>SUM(C1007:C1010)</f>
        <v>198745</v>
      </c>
      <c r="D1006" s="20">
        <f>VLOOKUP($A1006,小選挙区集計!$A$1:$H$400,5,FALSE)</f>
        <v>362130</v>
      </c>
      <c r="E1006" s="20">
        <f>VLOOKUP($A1006,小選挙区集計!$A$1:$H$400,8,FALSE)</f>
        <v>202532</v>
      </c>
      <c r="F1006" s="20">
        <v>202525</v>
      </c>
      <c r="G1006" s="20">
        <f>D1006-E1006</f>
        <v>159598</v>
      </c>
      <c r="H1006" s="21">
        <f>E1006-C1006</f>
        <v>3787</v>
      </c>
      <c r="I1006" s="44">
        <f>H1006/E1006</f>
        <v>1.8698279778010387E-2</v>
      </c>
      <c r="J1006" s="42"/>
      <c r="M1006" s="42"/>
    </row>
    <row r="1007" spans="1:13">
      <c r="A1007" s="7" t="s">
        <v>2056</v>
      </c>
      <c r="B1007" s="7" t="s">
        <v>2059</v>
      </c>
      <c r="C1007" s="38">
        <v>99474</v>
      </c>
      <c r="G1007" s="7" t="s">
        <v>804</v>
      </c>
      <c r="H1007" s="9">
        <v>1</v>
      </c>
      <c r="I1007" s="45" t="s">
        <v>3498</v>
      </c>
      <c r="J1007" s="45" t="s">
        <v>15</v>
      </c>
      <c r="K1007" s="7" t="s">
        <v>818</v>
      </c>
    </row>
    <row r="1008" spans="1:13">
      <c r="A1008" s="7" t="s">
        <v>2057</v>
      </c>
      <c r="B1008" s="7" t="s">
        <v>2058</v>
      </c>
      <c r="C1008" s="38">
        <v>77398</v>
      </c>
      <c r="G1008" s="7" t="s">
        <v>811</v>
      </c>
      <c r="H1008" s="9">
        <v>7</v>
      </c>
      <c r="I1008" s="45" t="s">
        <v>3494</v>
      </c>
      <c r="J1008" s="45" t="s">
        <v>12</v>
      </c>
      <c r="K1008" s="7" t="s">
        <v>12</v>
      </c>
    </row>
    <row r="1009" spans="1:13">
      <c r="A1009" s="7" t="s">
        <v>3407</v>
      </c>
      <c r="B1009" s="7" t="s">
        <v>2448</v>
      </c>
      <c r="C1009" s="38">
        <v>20065</v>
      </c>
      <c r="G1009" s="7" t="s">
        <v>3493</v>
      </c>
      <c r="H1009" s="9">
        <v>0</v>
      </c>
      <c r="I1009" s="45" t="s">
        <v>3495</v>
      </c>
      <c r="J1009" s="45" t="s">
        <v>2865</v>
      </c>
      <c r="K1009" s="7"/>
    </row>
    <row r="1010" spans="1:13">
      <c r="A1010" s="7" t="s">
        <v>3408</v>
      </c>
      <c r="B1010" s="7" t="s">
        <v>2449</v>
      </c>
      <c r="C1010" s="38">
        <v>1808</v>
      </c>
      <c r="G1010" s="7" t="s">
        <v>3493</v>
      </c>
      <c r="H1010" s="9">
        <v>0</v>
      </c>
      <c r="I1010" s="45" t="s">
        <v>3498</v>
      </c>
      <c r="J1010" s="45"/>
      <c r="K1010" s="7"/>
    </row>
    <row r="1011" spans="1:13" s="19" customFormat="1">
      <c r="A1011" s="19" t="s">
        <v>2060</v>
      </c>
      <c r="B1011" s="19" t="s">
        <v>2061</v>
      </c>
      <c r="C1011" s="13">
        <f>SUM(C1012:C1014)</f>
        <v>129203</v>
      </c>
      <c r="D1011" s="20">
        <f>VLOOKUP($A1011,小選挙区集計!$A$1:$H$400,5,FALSE)</f>
        <v>260655</v>
      </c>
      <c r="E1011" s="20">
        <f>VLOOKUP($A1011,小選挙区集計!$A$1:$H$400,8,FALSE)</f>
        <v>132896</v>
      </c>
      <c r="F1011" s="20">
        <v>132895</v>
      </c>
      <c r="G1011" s="20">
        <f>D1011-E1011</f>
        <v>127759</v>
      </c>
      <c r="H1011" s="21">
        <f>E1011-C1011</f>
        <v>3693</v>
      </c>
      <c r="I1011" s="44">
        <f>H1011/E1011</f>
        <v>2.7788646761377319E-2</v>
      </c>
      <c r="J1011" s="42"/>
      <c r="M1011" s="42"/>
    </row>
    <row r="1012" spans="1:13">
      <c r="A1012" s="7" t="s">
        <v>3409</v>
      </c>
      <c r="B1012" s="7" t="s">
        <v>2450</v>
      </c>
      <c r="C1012" s="38">
        <v>43473</v>
      </c>
      <c r="G1012" s="7" t="s">
        <v>3493</v>
      </c>
      <c r="H1012" s="9">
        <v>0</v>
      </c>
      <c r="I1012" s="45" t="s">
        <v>2905</v>
      </c>
      <c r="J1012" s="45"/>
    </row>
    <row r="1013" spans="1:13">
      <c r="A1013" s="7" t="s">
        <v>2063</v>
      </c>
      <c r="B1013" s="7" t="s">
        <v>2062</v>
      </c>
      <c r="C1013" s="38">
        <v>8851</v>
      </c>
      <c r="G1013" s="7" t="s">
        <v>807</v>
      </c>
      <c r="H1013" s="9">
        <v>0</v>
      </c>
      <c r="I1013" s="45" t="s">
        <v>3496</v>
      </c>
      <c r="J1013" s="45" t="s">
        <v>17</v>
      </c>
      <c r="K1013" s="7" t="s">
        <v>17</v>
      </c>
    </row>
    <row r="1014" spans="1:13">
      <c r="A1014" s="7" t="s">
        <v>2065</v>
      </c>
      <c r="B1014" s="7" t="s">
        <v>2064</v>
      </c>
      <c r="C1014" s="38">
        <v>76879</v>
      </c>
      <c r="G1014" s="7" t="s">
        <v>811</v>
      </c>
      <c r="H1014" s="9">
        <v>10</v>
      </c>
      <c r="I1014" s="45" t="s">
        <v>3494</v>
      </c>
      <c r="J1014" s="45" t="s">
        <v>12</v>
      </c>
      <c r="K1014" s="7" t="s">
        <v>12</v>
      </c>
    </row>
    <row r="1015" spans="1:13" s="19" customFormat="1">
      <c r="A1015" s="19" t="s">
        <v>2066</v>
      </c>
      <c r="B1015" s="19" t="s">
        <v>148</v>
      </c>
      <c r="C1015" s="19">
        <f>C1016+C1020+C1023</f>
        <v>444220</v>
      </c>
      <c r="D1015" s="20">
        <f>D1016+D1020+D1023</f>
        <v>812059</v>
      </c>
      <c r="E1015" s="20">
        <f>E1016+E1020+E1023</f>
        <v>455496</v>
      </c>
      <c r="F1015" s="20">
        <f>F1016+F1020+F1023</f>
        <v>455492</v>
      </c>
      <c r="G1015" s="20">
        <f>D1015-E1015</f>
        <v>356563</v>
      </c>
      <c r="H1015" s="21">
        <f>E1015-C1015</f>
        <v>11276</v>
      </c>
      <c r="I1015" s="44">
        <f>H1015/E1015</f>
        <v>2.4755431441768973E-2</v>
      </c>
      <c r="J1015" s="42"/>
      <c r="M1015" s="42"/>
    </row>
    <row r="1016" spans="1:13" s="19" customFormat="1">
      <c r="A1016" s="19" t="s">
        <v>2067</v>
      </c>
      <c r="B1016" s="19" t="s">
        <v>2068</v>
      </c>
      <c r="C1016" s="13">
        <f>SUM(C1017:C1019)</f>
        <v>176982</v>
      </c>
      <c r="D1016" s="20">
        <f>VLOOKUP($A1016,小選挙区集計!$A$1:$H$400,5,FALSE)</f>
        <v>313296</v>
      </c>
      <c r="E1016" s="20">
        <f>VLOOKUP($A1016,小選挙区集計!$A$1:$H$400,8,FALSE)</f>
        <v>180200</v>
      </c>
      <c r="F1016" s="20">
        <v>180198</v>
      </c>
      <c r="G1016" s="20">
        <f>D1016-E1016</f>
        <v>133096</v>
      </c>
      <c r="H1016" s="21">
        <f>E1016-C1016</f>
        <v>3218</v>
      </c>
      <c r="I1016" s="44">
        <f>H1016/E1016</f>
        <v>1.7857935627081021E-2</v>
      </c>
      <c r="J1016" s="42"/>
      <c r="M1016" s="42"/>
    </row>
    <row r="1017" spans="1:13">
      <c r="A1017" s="7" t="s">
        <v>2069</v>
      </c>
      <c r="B1017" s="7" t="s">
        <v>2070</v>
      </c>
      <c r="C1017" s="38">
        <v>90267</v>
      </c>
      <c r="G1017" s="7" t="s">
        <v>811</v>
      </c>
      <c r="H1017" s="9">
        <v>5</v>
      </c>
      <c r="I1017" s="45" t="s">
        <v>2905</v>
      </c>
      <c r="J1017" s="45" t="s">
        <v>15</v>
      </c>
      <c r="K1017" s="7" t="s">
        <v>818</v>
      </c>
    </row>
    <row r="1018" spans="1:13">
      <c r="A1018" s="7" t="s">
        <v>3410</v>
      </c>
      <c r="B1018" s="7" t="s">
        <v>2442</v>
      </c>
      <c r="C1018" s="38">
        <v>15888</v>
      </c>
      <c r="G1018" s="7" t="s">
        <v>3493</v>
      </c>
      <c r="H1018" s="9">
        <v>0</v>
      </c>
      <c r="I1018" s="45" t="s">
        <v>3495</v>
      </c>
      <c r="J1018" s="45"/>
      <c r="K1018" s="7"/>
      <c r="L1018" t="s">
        <v>2873</v>
      </c>
    </row>
    <row r="1019" spans="1:13">
      <c r="A1019" s="7" t="s">
        <v>3411</v>
      </c>
      <c r="B1019" s="7" t="s">
        <v>2071</v>
      </c>
      <c r="C1019" s="38">
        <v>70827</v>
      </c>
      <c r="G1019" s="7" t="s">
        <v>811</v>
      </c>
      <c r="H1019" s="9">
        <v>7</v>
      </c>
      <c r="I1019" s="45" t="s">
        <v>3494</v>
      </c>
      <c r="J1019" s="45" t="s">
        <v>12</v>
      </c>
      <c r="K1019" s="7" t="s">
        <v>12</v>
      </c>
    </row>
    <row r="1020" spans="1:13" s="19" customFormat="1">
      <c r="A1020" s="19" t="s">
        <v>2072</v>
      </c>
      <c r="B1020" s="19" t="s">
        <v>2073</v>
      </c>
      <c r="C1020" s="13">
        <f>SUM(C1021:C1022)</f>
        <v>148864</v>
      </c>
      <c r="D1020" s="20">
        <f>VLOOKUP($A1020,小選挙区集計!$A$1:$H$400,5,FALSE)</f>
        <v>258730</v>
      </c>
      <c r="E1020" s="20">
        <f>VLOOKUP($A1020,小選挙区集計!$A$1:$H$400,8,FALSE)</f>
        <v>151438</v>
      </c>
      <c r="F1020" s="20">
        <v>151436</v>
      </c>
      <c r="G1020" s="20">
        <f>D1020-E1020</f>
        <v>107292</v>
      </c>
      <c r="H1020" s="21">
        <f>E1020-C1020</f>
        <v>2574</v>
      </c>
      <c r="I1020" s="44">
        <f>H1020/E1020</f>
        <v>1.699705490035526E-2</v>
      </c>
      <c r="J1020" s="42"/>
      <c r="M1020" s="42"/>
    </row>
    <row r="1021" spans="1:13">
      <c r="A1021" s="7" t="s">
        <v>3412</v>
      </c>
      <c r="B1021" s="7" t="s">
        <v>2075</v>
      </c>
      <c r="C1021" s="38">
        <v>94530</v>
      </c>
      <c r="G1021" t="s">
        <v>811</v>
      </c>
      <c r="H1021" s="3">
        <v>4</v>
      </c>
      <c r="I1021" s="41" t="s">
        <v>3501</v>
      </c>
      <c r="J1021" s="41" t="s">
        <v>15</v>
      </c>
      <c r="K1021" t="s">
        <v>818</v>
      </c>
    </row>
    <row r="1022" spans="1:13">
      <c r="A1022" s="7" t="s">
        <v>3413</v>
      </c>
      <c r="B1022" s="7" t="s">
        <v>2074</v>
      </c>
      <c r="C1022" s="38">
        <v>54334</v>
      </c>
      <c r="G1022" t="s">
        <v>804</v>
      </c>
      <c r="H1022" s="3">
        <v>2</v>
      </c>
      <c r="I1022" s="41" t="s">
        <v>3494</v>
      </c>
      <c r="J1022" s="41" t="s">
        <v>12</v>
      </c>
      <c r="K1022" t="s">
        <v>12</v>
      </c>
    </row>
    <row r="1023" spans="1:13" s="19" customFormat="1">
      <c r="A1023" s="19" t="s">
        <v>2076</v>
      </c>
      <c r="B1023" s="19" t="s">
        <v>2077</v>
      </c>
      <c r="C1023" s="13">
        <f>SUM(C1024:C1025)</f>
        <v>118374</v>
      </c>
      <c r="D1023" s="20">
        <f>VLOOKUP($A1023,小選挙区集計!$A$1:$H$400,5,FALSE)</f>
        <v>240033</v>
      </c>
      <c r="E1023" s="20">
        <f>VLOOKUP($A1023,小選挙区集計!$A$1:$H$400,8,FALSE)</f>
        <v>123858</v>
      </c>
      <c r="F1023" s="20">
        <v>123858</v>
      </c>
      <c r="G1023" s="20">
        <f>D1023-E1023</f>
        <v>116175</v>
      </c>
      <c r="H1023" s="21">
        <f>E1023-C1023</f>
        <v>5484</v>
      </c>
      <c r="I1023" s="44">
        <f>H1023/E1023</f>
        <v>4.4276510197161265E-2</v>
      </c>
      <c r="J1023" s="42"/>
      <c r="M1023" s="42"/>
    </row>
    <row r="1024" spans="1:13">
      <c r="A1024" s="7" t="s">
        <v>2078</v>
      </c>
      <c r="B1024" s="7" t="s">
        <v>2079</v>
      </c>
      <c r="C1024" s="38">
        <v>94437</v>
      </c>
      <c r="G1024" s="7" t="s">
        <v>811</v>
      </c>
      <c r="H1024" s="9">
        <v>3</v>
      </c>
      <c r="I1024" s="45" t="s">
        <v>3494</v>
      </c>
      <c r="J1024" s="45" t="s">
        <v>12</v>
      </c>
      <c r="K1024" s="7" t="s">
        <v>12</v>
      </c>
    </row>
    <row r="1025" spans="1:13">
      <c r="A1025" s="7" t="s">
        <v>3414</v>
      </c>
      <c r="B1025" s="7" t="s">
        <v>2443</v>
      </c>
      <c r="C1025" s="38">
        <v>23937</v>
      </c>
      <c r="G1025" s="7" t="s">
        <v>3493</v>
      </c>
      <c r="H1025" s="9">
        <v>0</v>
      </c>
      <c r="I1025" s="45" t="s">
        <v>3496</v>
      </c>
      <c r="J1025" s="45"/>
      <c r="K1025" s="7"/>
    </row>
    <row r="1026" spans="1:13" s="19" customFormat="1">
      <c r="A1026" s="19" t="s">
        <v>703</v>
      </c>
      <c r="B1026" s="19" t="s">
        <v>151</v>
      </c>
      <c r="C1026" s="20">
        <f>C1027+C1030+C1034+C1037</f>
        <v>614479</v>
      </c>
      <c r="D1026" s="20">
        <f>D1027+D1030+D1034+D1037</f>
        <v>1141394</v>
      </c>
      <c r="E1026" s="20">
        <f>E1027+E1030+E1034+E1037</f>
        <v>627490</v>
      </c>
      <c r="F1026" s="20"/>
      <c r="G1026" s="20">
        <f>D1026-E1026</f>
        <v>513904</v>
      </c>
      <c r="H1026" s="21">
        <f>E1026-C1026</f>
        <v>13011</v>
      </c>
      <c r="I1026" s="44">
        <f>H1026/E1026</f>
        <v>2.0734991792697891E-2</v>
      </c>
      <c r="J1026" s="42"/>
      <c r="M1026" s="42"/>
    </row>
    <row r="1027" spans="1:13" s="19" customFormat="1">
      <c r="A1027" s="19" t="s">
        <v>2080</v>
      </c>
      <c r="B1027" s="19" t="s">
        <v>2081</v>
      </c>
      <c r="C1027" s="20">
        <f>SUM(C1028:C1029)</f>
        <v>196724</v>
      </c>
      <c r="D1027" s="20">
        <f>VLOOKUP($A1027,小選挙区集計!$A$1:$H$400,5,FALSE)</f>
        <v>385321</v>
      </c>
      <c r="E1027" s="20">
        <f>VLOOKUP($A1027,小選挙区集計!$A$1:$H$400,8,FALSE)</f>
        <v>200748</v>
      </c>
      <c r="F1027" s="20">
        <v>200740</v>
      </c>
      <c r="G1027" s="20">
        <f>D1027-E1027</f>
        <v>184573</v>
      </c>
      <c r="H1027" s="21">
        <f>E1027-C1027</f>
        <v>4024</v>
      </c>
      <c r="I1027" s="44">
        <f>H1027/E1027</f>
        <v>2.0045031581883754E-2</v>
      </c>
      <c r="J1027" s="42"/>
      <c r="M1027" s="42"/>
    </row>
    <row r="1028" spans="1:13">
      <c r="A1028" s="7" t="s">
        <v>3415</v>
      </c>
      <c r="B1028" s="7" t="s">
        <v>2874</v>
      </c>
      <c r="C1028" s="1">
        <v>77091</v>
      </c>
      <c r="G1028" t="s">
        <v>3493</v>
      </c>
      <c r="H1028" s="3">
        <v>0</v>
      </c>
      <c r="I1028" s="41" t="s">
        <v>2905</v>
      </c>
      <c r="L1028" t="s">
        <v>2875</v>
      </c>
    </row>
    <row r="1029" spans="1:13">
      <c r="A1029" s="7" t="s">
        <v>3416</v>
      </c>
      <c r="B1029" s="7" t="s">
        <v>2435</v>
      </c>
      <c r="C1029" s="1">
        <v>119633</v>
      </c>
      <c r="G1029" t="s">
        <v>3493</v>
      </c>
      <c r="H1029" s="3">
        <v>0</v>
      </c>
      <c r="I1029" s="41" t="s">
        <v>3494</v>
      </c>
      <c r="J1029" s="41" t="s">
        <v>3286</v>
      </c>
    </row>
    <row r="1030" spans="1:13" s="19" customFormat="1">
      <c r="A1030" s="19" t="s">
        <v>2082</v>
      </c>
      <c r="B1030" s="19" t="s">
        <v>2083</v>
      </c>
      <c r="C1030" s="20">
        <f>SUM(C1031:C1033)</f>
        <v>126739</v>
      </c>
      <c r="D1030" s="20">
        <f>VLOOKUP($A1030,小選挙区集計!$A$1:$H$400,5,FALSE)</f>
        <v>249121</v>
      </c>
      <c r="E1030" s="20">
        <f>VLOOKUP($A1030,小選挙区集計!$A$1:$H$400,8,FALSE)</f>
        <v>131354</v>
      </c>
      <c r="F1030" s="20">
        <v>131354</v>
      </c>
      <c r="G1030" s="20">
        <f>D1030-E1030</f>
        <v>117767</v>
      </c>
      <c r="H1030" s="21">
        <f>E1030-C1030</f>
        <v>4615</v>
      </c>
      <c r="I1030" s="44">
        <f>H1030/E1030</f>
        <v>3.5134065197862267E-2</v>
      </c>
      <c r="J1030" s="42"/>
      <c r="M1030" s="42"/>
    </row>
    <row r="1031" spans="1:13">
      <c r="A1031" s="7" t="s">
        <v>3417</v>
      </c>
      <c r="B1031" s="7" t="s">
        <v>2437</v>
      </c>
      <c r="C1031" s="1">
        <v>42520</v>
      </c>
      <c r="G1031" s="7" t="s">
        <v>3493</v>
      </c>
      <c r="H1031" s="9">
        <v>0</v>
      </c>
      <c r="I1031" s="45" t="s">
        <v>3501</v>
      </c>
      <c r="J1031" s="45"/>
      <c r="K1031" s="7"/>
    </row>
    <row r="1032" spans="1:13">
      <c r="A1032" s="7" t="s">
        <v>3418</v>
      </c>
      <c r="B1032" s="7" t="s">
        <v>2436</v>
      </c>
      <c r="C1032" s="1">
        <v>11358</v>
      </c>
      <c r="G1032" s="7" t="s">
        <v>3493</v>
      </c>
      <c r="H1032" s="9">
        <v>0</v>
      </c>
      <c r="I1032" s="45" t="s">
        <v>3496</v>
      </c>
      <c r="J1032" s="45"/>
      <c r="K1032" s="7"/>
    </row>
    <row r="1033" spans="1:13">
      <c r="A1033" s="7" t="s">
        <v>2085</v>
      </c>
      <c r="B1033" s="7" t="s">
        <v>2084</v>
      </c>
      <c r="C1033" s="1">
        <v>72861</v>
      </c>
      <c r="G1033" s="7" t="s">
        <v>811</v>
      </c>
      <c r="H1033" s="9">
        <v>11</v>
      </c>
      <c r="I1033" s="45" t="s">
        <v>3494</v>
      </c>
      <c r="J1033" s="45" t="s">
        <v>12</v>
      </c>
      <c r="K1033" s="7" t="s">
        <v>12</v>
      </c>
    </row>
    <row r="1034" spans="1:13" s="19" customFormat="1">
      <c r="A1034" s="19" t="s">
        <v>2086</v>
      </c>
      <c r="B1034" s="19" t="s">
        <v>2087</v>
      </c>
      <c r="C1034" s="20">
        <f>SUM(C1035:C1036)</f>
        <v>147863</v>
      </c>
      <c r="D1034" s="20">
        <f>VLOOKUP($A1034,小選挙区集計!$A$1:$H$400,5,FALSE)</f>
        <v>260288</v>
      </c>
      <c r="E1034" s="20">
        <f>VLOOKUP($A1034,小選挙区集計!$A$1:$H$400,8,FALSE)</f>
        <v>149455</v>
      </c>
      <c r="F1034" s="20">
        <v>149452</v>
      </c>
      <c r="G1034" s="20">
        <f>D1034-E1034</f>
        <v>110833</v>
      </c>
      <c r="H1034" s="21">
        <f>E1034-C1034</f>
        <v>1592</v>
      </c>
      <c r="I1034" s="44">
        <f>H1034/E1034</f>
        <v>1.065203572981834E-2</v>
      </c>
      <c r="J1034" s="42"/>
      <c r="M1034" s="42"/>
    </row>
    <row r="1035" spans="1:13">
      <c r="A1035" s="7" t="s">
        <v>3419</v>
      </c>
      <c r="B1035" s="7" t="s">
        <v>2088</v>
      </c>
      <c r="C1035" s="1">
        <v>71600</v>
      </c>
      <c r="G1035" s="7" t="s">
        <v>811</v>
      </c>
      <c r="H1035" s="9">
        <v>2</v>
      </c>
      <c r="I1035" s="45" t="s">
        <v>2905</v>
      </c>
      <c r="J1035" s="45" t="s">
        <v>15</v>
      </c>
      <c r="K1035" s="7" t="s">
        <v>818</v>
      </c>
    </row>
    <row r="1036" spans="1:13">
      <c r="A1036" s="7" t="s">
        <v>3420</v>
      </c>
      <c r="B1036" s="7" t="s">
        <v>2438</v>
      </c>
      <c r="C1036" s="1">
        <v>76263</v>
      </c>
      <c r="G1036" s="7" t="s">
        <v>3493</v>
      </c>
      <c r="H1036" s="9">
        <v>0</v>
      </c>
      <c r="I1036" s="45" t="s">
        <v>3494</v>
      </c>
      <c r="J1036" s="45" t="s">
        <v>2872</v>
      </c>
      <c r="K1036" s="7" t="s">
        <v>2872</v>
      </c>
      <c r="L1036" t="s">
        <v>2876</v>
      </c>
    </row>
    <row r="1037" spans="1:13" s="19" customFormat="1">
      <c r="A1037" s="19" t="s">
        <v>2089</v>
      </c>
      <c r="B1037" s="19" t="s">
        <v>2090</v>
      </c>
      <c r="C1037" s="20">
        <f>SUM(C1038:C1042)</f>
        <v>143153</v>
      </c>
      <c r="D1037" s="20">
        <f>VLOOKUP($A1037,小選挙区集計!$A$1:$H$400,5,FALSE)</f>
        <v>246664</v>
      </c>
      <c r="E1037" s="20">
        <f>VLOOKUP($A1037,小選挙区集計!$A$1:$H$400,8,FALSE)</f>
        <v>145933</v>
      </c>
      <c r="F1037" s="20">
        <v>145932</v>
      </c>
      <c r="G1037" s="20">
        <f>D1037-E1037</f>
        <v>100731</v>
      </c>
      <c r="H1037" s="21">
        <f>E1037-C1037</f>
        <v>2780</v>
      </c>
      <c r="I1037" s="44">
        <f>H1037/E1037</f>
        <v>1.9049837939328323E-2</v>
      </c>
      <c r="J1037" s="42"/>
      <c r="M1037" s="42"/>
    </row>
    <row r="1038" spans="1:13">
      <c r="A1038" s="7" t="s">
        <v>3421</v>
      </c>
      <c r="B1038" s="7" t="s">
        <v>2439</v>
      </c>
      <c r="C1038" s="1">
        <v>81015</v>
      </c>
      <c r="G1038" s="7" t="s">
        <v>3493</v>
      </c>
      <c r="H1038" s="9">
        <v>0</v>
      </c>
      <c r="I1038" s="45" t="s">
        <v>3494</v>
      </c>
      <c r="J1038" s="45"/>
      <c r="K1038" s="7"/>
    </row>
    <row r="1039" spans="1:13">
      <c r="A1039" s="7" t="s">
        <v>3422</v>
      </c>
      <c r="B1039" s="7" t="s">
        <v>2094</v>
      </c>
      <c r="C1039" s="1">
        <v>11555</v>
      </c>
      <c r="G1039" s="7" t="s">
        <v>807</v>
      </c>
      <c r="H1039" s="9">
        <v>0</v>
      </c>
      <c r="I1039" s="45" t="s">
        <v>3496</v>
      </c>
      <c r="J1039" s="45" t="s">
        <v>17</v>
      </c>
      <c r="K1039" s="7" t="s">
        <v>17</v>
      </c>
    </row>
    <row r="1040" spans="1:13">
      <c r="A1040" s="7" t="s">
        <v>2093</v>
      </c>
      <c r="B1040" s="7" t="s">
        <v>2091</v>
      </c>
      <c r="C1040" s="1">
        <v>47717</v>
      </c>
      <c r="G1040" s="7" t="s">
        <v>804</v>
      </c>
      <c r="H1040" s="9">
        <v>1</v>
      </c>
      <c r="I1040" s="45" t="s">
        <v>3498</v>
      </c>
      <c r="J1040" s="45" t="s">
        <v>15</v>
      </c>
      <c r="K1040" s="7" t="s">
        <v>2092</v>
      </c>
    </row>
    <row r="1041" spans="1:13">
      <c r="A1041" s="7" t="s">
        <v>3423</v>
      </c>
      <c r="B1041" s="7" t="s">
        <v>2441</v>
      </c>
      <c r="C1041" s="1">
        <v>1319</v>
      </c>
      <c r="G1041" s="7" t="s">
        <v>3493</v>
      </c>
      <c r="H1041" s="9">
        <v>0</v>
      </c>
      <c r="I1041" s="45" t="s">
        <v>3498</v>
      </c>
      <c r="J1041" s="45"/>
      <c r="K1041" s="7"/>
    </row>
    <row r="1042" spans="1:13">
      <c r="A1042" s="7" t="s">
        <v>3424</v>
      </c>
      <c r="B1042" s="7" t="s">
        <v>2440</v>
      </c>
      <c r="C1042" s="1">
        <v>1547</v>
      </c>
      <c r="G1042" s="7" t="s">
        <v>3493</v>
      </c>
      <c r="H1042" s="9">
        <v>0</v>
      </c>
      <c r="I1042" s="45" t="s">
        <v>3498</v>
      </c>
      <c r="J1042" s="45"/>
      <c r="K1042" s="7"/>
    </row>
    <row r="1043" spans="1:13" s="19" customFormat="1">
      <c r="A1043" s="19" t="s">
        <v>2095</v>
      </c>
      <c r="B1043" s="19" t="s">
        <v>154</v>
      </c>
      <c r="C1043" s="72">
        <f>C1044+C1049</f>
        <v>338182.98300000001</v>
      </c>
      <c r="D1043" s="20">
        <f>D1044+D1049</f>
        <v>598020</v>
      </c>
      <c r="E1043" s="20">
        <f>E1044+E1049</f>
        <v>342919</v>
      </c>
      <c r="F1043" s="20">
        <f>F1044+F1049</f>
        <v>342924</v>
      </c>
      <c r="G1043" s="20">
        <f>D1043-E1043</f>
        <v>255101</v>
      </c>
      <c r="H1043" s="21">
        <f>E1043-C1043</f>
        <v>4736.0169999999925</v>
      </c>
      <c r="I1043" s="44">
        <f>H1043/E1043</f>
        <v>1.3810891201712337E-2</v>
      </c>
      <c r="J1043" s="42"/>
      <c r="M1043" s="42"/>
    </row>
    <row r="1044" spans="1:13" s="19" customFormat="1">
      <c r="A1044" s="19" t="s">
        <v>2096</v>
      </c>
      <c r="B1044" s="19" t="s">
        <v>2097</v>
      </c>
      <c r="C1044" s="20">
        <f>SUM(C1045:C1048)</f>
        <v>162987</v>
      </c>
      <c r="D1044" s="20">
        <f>VLOOKUP($A1044,小選挙区集計!$A$1:$H$400,5,FALSE)</f>
        <v>310468</v>
      </c>
      <c r="E1044" s="20">
        <f>VLOOKUP($A1044,小選挙区集計!$A$1:$H$400,8,FALSE)</f>
        <v>166090</v>
      </c>
      <c r="F1044" s="20">
        <v>166087</v>
      </c>
      <c r="G1044" s="20">
        <f>D1044-E1044</f>
        <v>144378</v>
      </c>
      <c r="H1044" s="21">
        <f>E1044-C1044</f>
        <v>3103</v>
      </c>
      <c r="I1044" s="44">
        <f>H1044/E1044</f>
        <v>1.8682641941116261E-2</v>
      </c>
      <c r="J1044" s="42"/>
      <c r="M1044" s="42"/>
    </row>
    <row r="1045" spans="1:13">
      <c r="A1045" s="7" t="s">
        <v>3425</v>
      </c>
      <c r="B1045" s="7" t="s">
        <v>2444</v>
      </c>
      <c r="C1045" s="1">
        <v>50033</v>
      </c>
      <c r="G1045" s="7" t="s">
        <v>3504</v>
      </c>
      <c r="H1045" s="9">
        <v>1</v>
      </c>
      <c r="I1045" s="45" t="s">
        <v>2905</v>
      </c>
      <c r="J1045" s="45" t="s">
        <v>2878</v>
      </c>
      <c r="K1045" s="7"/>
      <c r="L1045" t="s">
        <v>2877</v>
      </c>
    </row>
    <row r="1046" spans="1:13">
      <c r="A1046" s="7" t="s">
        <v>3426</v>
      </c>
      <c r="B1046" s="7" t="s">
        <v>2445</v>
      </c>
      <c r="C1046" s="1">
        <v>4081</v>
      </c>
      <c r="G1046" s="7" t="s">
        <v>3493</v>
      </c>
      <c r="H1046" s="9">
        <v>0</v>
      </c>
      <c r="I1046" s="45" t="s">
        <v>2896</v>
      </c>
      <c r="J1046" s="45"/>
      <c r="K1046" s="7"/>
    </row>
    <row r="1047" spans="1:13">
      <c r="A1047" s="7" t="s">
        <v>3427</v>
      </c>
      <c r="B1047" s="7" t="s">
        <v>3287</v>
      </c>
      <c r="C1047" s="1">
        <v>4036</v>
      </c>
      <c r="G1047" s="7" t="s">
        <v>3493</v>
      </c>
      <c r="H1047" s="9">
        <v>0</v>
      </c>
      <c r="I1047" s="45" t="s">
        <v>3498</v>
      </c>
      <c r="J1047" s="45"/>
      <c r="K1047" s="7"/>
    </row>
    <row r="1048" spans="1:13">
      <c r="A1048" s="7" t="s">
        <v>3428</v>
      </c>
      <c r="B1048" s="7" t="s">
        <v>2098</v>
      </c>
      <c r="C1048" s="1">
        <v>104837</v>
      </c>
      <c r="G1048" s="7" t="s">
        <v>811</v>
      </c>
      <c r="H1048" s="9">
        <v>10</v>
      </c>
      <c r="I1048" s="45" t="s">
        <v>3494</v>
      </c>
      <c r="J1048" s="45" t="s">
        <v>12</v>
      </c>
      <c r="K1048" s="7" t="s">
        <v>12</v>
      </c>
    </row>
    <row r="1049" spans="1:13" s="19" customFormat="1">
      <c r="A1049" s="19" t="s">
        <v>2099</v>
      </c>
      <c r="B1049" s="19" t="s">
        <v>2100</v>
      </c>
      <c r="C1049" s="72">
        <f>SUM(C1050:C1052)</f>
        <v>175195.98300000001</v>
      </c>
      <c r="D1049" s="20">
        <f>VLOOKUP($A1049,小選挙区集計!$A$1:$H$400,5,FALSE)</f>
        <v>287552</v>
      </c>
      <c r="E1049" s="20">
        <f>VLOOKUP($A1049,小選挙区集計!$A$1:$H$400,8,FALSE)</f>
        <v>176829</v>
      </c>
      <c r="F1049" s="20">
        <v>176837</v>
      </c>
      <c r="G1049" s="20">
        <f>D1049-E1049</f>
        <v>110723</v>
      </c>
      <c r="H1049" s="21">
        <f>E1049-C1049</f>
        <v>1633.0169999999925</v>
      </c>
      <c r="I1049" s="44">
        <f>H1049/E1049</f>
        <v>9.2350067013894366E-3</v>
      </c>
      <c r="J1049" s="42"/>
      <c r="M1049" s="42"/>
    </row>
    <row r="1050" spans="1:13">
      <c r="A1050" s="7" t="s">
        <v>3429</v>
      </c>
      <c r="B1050" s="7" t="s">
        <v>2446</v>
      </c>
      <c r="C1050" s="68">
        <v>117810</v>
      </c>
      <c r="G1050" s="7" t="s">
        <v>3493</v>
      </c>
      <c r="H1050" s="9">
        <v>0</v>
      </c>
      <c r="I1050" s="45" t="s">
        <v>3494</v>
      </c>
      <c r="J1050" s="45" t="s">
        <v>2879</v>
      </c>
      <c r="K1050" s="7"/>
    </row>
    <row r="1051" spans="1:13">
      <c r="A1051" s="7" t="s">
        <v>3430</v>
      </c>
      <c r="B1051" s="7" t="s">
        <v>2447</v>
      </c>
      <c r="C1051" s="68">
        <v>2171.1799999999998</v>
      </c>
      <c r="G1051" s="7" t="s">
        <v>3493</v>
      </c>
      <c r="H1051" s="9">
        <v>0</v>
      </c>
      <c r="I1051" s="45" t="s">
        <v>2896</v>
      </c>
      <c r="J1051" s="45"/>
      <c r="K1051" s="7"/>
    </row>
    <row r="1052" spans="1:13">
      <c r="A1052" s="7" t="s">
        <v>3431</v>
      </c>
      <c r="B1052" s="7" t="s">
        <v>2101</v>
      </c>
      <c r="C1052" s="68">
        <v>55214.803</v>
      </c>
      <c r="G1052" s="7" t="s">
        <v>811</v>
      </c>
      <c r="H1052" s="9">
        <v>1</v>
      </c>
      <c r="I1052" s="45" t="s">
        <v>3505</v>
      </c>
      <c r="J1052" s="41" t="s">
        <v>827</v>
      </c>
      <c r="K1052" t="s">
        <v>2294</v>
      </c>
    </row>
    <row r="1053" spans="1:13" s="19" customFormat="1">
      <c r="A1053" s="19" t="s">
        <v>2102</v>
      </c>
      <c r="B1053" s="19" t="s">
        <v>159</v>
      </c>
      <c r="C1053" s="19">
        <f>C1054+C1059+C1063+C1066+C1071+C1074+C1080+C1083+C1087+C1091+C1096</f>
        <v>2139326</v>
      </c>
      <c r="D1053" s="20">
        <f>D1054+D1059+D1063+D1066+D1071+D1074+D1080+D1083+D1087+D1091+D1096</f>
        <v>4227512</v>
      </c>
      <c r="E1053" s="20">
        <f>E1054+E1059+E1063+E1066+E1071+E1074+E1080+E1083+E1087+E1091+E1096</f>
        <v>2203430</v>
      </c>
      <c r="F1053" s="20">
        <f>F1054+F1059+F1063+F1066+F1071+F1074+F1080+F1083+F1087+F1091+F1096</f>
        <v>2203399</v>
      </c>
      <c r="G1053" s="20">
        <f>D1053-E1053</f>
        <v>2024082</v>
      </c>
      <c r="H1053" s="21">
        <f>E1053-C1053</f>
        <v>64104</v>
      </c>
      <c r="I1053" s="44">
        <f>H1053/E1053</f>
        <v>2.9092823461603048E-2</v>
      </c>
      <c r="J1053" s="42"/>
      <c r="M1053" s="42"/>
    </row>
    <row r="1054" spans="1:13" s="19" customFormat="1">
      <c r="A1054" s="19" t="s">
        <v>2103</v>
      </c>
      <c r="B1054" s="19" t="s">
        <v>2104</v>
      </c>
      <c r="C1054" s="13">
        <f>SUM(C1055:C1058)</f>
        <v>209276</v>
      </c>
      <c r="D1054" s="20">
        <f>VLOOKUP($A1054,小選挙区集計!$A$1:$H$400,5,FALSE)</f>
        <v>453215</v>
      </c>
      <c r="E1054" s="20">
        <f>VLOOKUP($A1054,小選挙区集計!$A$1:$H$400,8,FALSE)</f>
        <v>215546</v>
      </c>
      <c r="F1054" s="20">
        <v>215542</v>
      </c>
      <c r="G1054" s="20">
        <f>D1054-E1054</f>
        <v>237669</v>
      </c>
      <c r="H1054" s="21">
        <f>E1054-C1054</f>
        <v>6270</v>
      </c>
      <c r="I1054" s="44">
        <f>H1054/E1054</f>
        <v>2.9088918374732077E-2</v>
      </c>
      <c r="J1054" s="42"/>
      <c r="M1054" s="42"/>
    </row>
    <row r="1055" spans="1:13">
      <c r="A1055" s="7" t="s">
        <v>3432</v>
      </c>
      <c r="B1055" s="7" t="s">
        <v>2420</v>
      </c>
      <c r="C1055" s="38">
        <v>18487</v>
      </c>
      <c r="G1055" s="7" t="s">
        <v>3493</v>
      </c>
      <c r="H1055" s="9">
        <v>0</v>
      </c>
      <c r="I1055" s="41" t="s">
        <v>3496</v>
      </c>
    </row>
    <row r="1056" spans="1:13">
      <c r="A1056" s="7" t="s">
        <v>3433</v>
      </c>
      <c r="B1056" s="7" t="s">
        <v>2419</v>
      </c>
      <c r="C1056" s="38">
        <v>53755</v>
      </c>
      <c r="G1056" s="7" t="s">
        <v>3493</v>
      </c>
      <c r="H1056" s="9">
        <v>0</v>
      </c>
      <c r="I1056" s="41" t="s">
        <v>3505</v>
      </c>
    </row>
    <row r="1057" spans="1:13">
      <c r="A1057" s="7" t="s">
        <v>2106</v>
      </c>
      <c r="B1057" s="7" t="s">
        <v>2105</v>
      </c>
      <c r="C1057" s="38">
        <v>37604</v>
      </c>
      <c r="G1057" t="s">
        <v>804</v>
      </c>
      <c r="H1057" s="3">
        <v>1</v>
      </c>
      <c r="I1057" s="41" t="s">
        <v>3495</v>
      </c>
      <c r="J1057" s="41" t="s">
        <v>16</v>
      </c>
      <c r="K1057" t="s">
        <v>818</v>
      </c>
    </row>
    <row r="1058" spans="1:13">
      <c r="A1058" s="7" t="s">
        <v>2107</v>
      </c>
      <c r="B1058" s="7" t="s">
        <v>2108</v>
      </c>
      <c r="C1058" s="38">
        <v>99430</v>
      </c>
      <c r="G1058" t="s">
        <v>811</v>
      </c>
      <c r="H1058" s="3">
        <v>3</v>
      </c>
      <c r="I1058" s="41" t="s">
        <v>3494</v>
      </c>
      <c r="J1058" s="41" t="s">
        <v>12</v>
      </c>
      <c r="K1058" t="s">
        <v>12</v>
      </c>
    </row>
    <row r="1059" spans="1:13" s="19" customFormat="1">
      <c r="A1059" s="19" t="s">
        <v>2109</v>
      </c>
      <c r="B1059" s="19" t="s">
        <v>2110</v>
      </c>
      <c r="C1059" s="13">
        <f>SUM(C1060:C1062)</f>
        <v>237942</v>
      </c>
      <c r="D1059" s="20">
        <f>VLOOKUP($A1059,小選挙区集計!$A$1:$H$400,5,FALSE)</f>
        <v>449552</v>
      </c>
      <c r="E1059" s="20">
        <f>VLOOKUP($A1059,小選挙区集計!$A$1:$H$400,8,FALSE)</f>
        <v>241890</v>
      </c>
      <c r="F1059" s="20">
        <v>241892</v>
      </c>
      <c r="G1059" s="20">
        <f>D1059-E1059</f>
        <v>207662</v>
      </c>
      <c r="H1059" s="21">
        <f>E1059-C1059</f>
        <v>3948</v>
      </c>
      <c r="I1059" s="44">
        <f>H1059/E1059</f>
        <v>1.6321468436065981E-2</v>
      </c>
      <c r="J1059" s="42"/>
      <c r="M1059" s="42"/>
    </row>
    <row r="1060" spans="1:13">
      <c r="A1060" s="7" t="s">
        <v>3434</v>
      </c>
      <c r="B1060" s="7" t="s">
        <v>2421</v>
      </c>
      <c r="C1060" s="38">
        <v>27302</v>
      </c>
      <c r="G1060" s="7" t="s">
        <v>3493</v>
      </c>
      <c r="H1060" s="9">
        <v>0</v>
      </c>
      <c r="I1060" s="45" t="s">
        <v>3495</v>
      </c>
      <c r="J1060" s="45"/>
    </row>
    <row r="1061" spans="1:13">
      <c r="A1061" s="7" t="s">
        <v>2112</v>
      </c>
      <c r="B1061" s="7" t="s">
        <v>2111</v>
      </c>
      <c r="C1061" s="38">
        <v>109382</v>
      </c>
      <c r="G1061" t="s">
        <v>811</v>
      </c>
      <c r="H1061" s="9">
        <v>3</v>
      </c>
      <c r="I1061" s="45" t="s">
        <v>3494</v>
      </c>
      <c r="J1061" s="45" t="s">
        <v>12</v>
      </c>
      <c r="K1061" s="7" t="s">
        <v>12</v>
      </c>
    </row>
    <row r="1062" spans="1:13">
      <c r="A1062" s="7" t="s">
        <v>2114</v>
      </c>
      <c r="B1062" s="7" t="s">
        <v>2113</v>
      </c>
      <c r="C1062" s="38">
        <v>101258</v>
      </c>
      <c r="G1062" t="s">
        <v>811</v>
      </c>
      <c r="H1062" s="9">
        <v>2</v>
      </c>
      <c r="I1062" s="45" t="s">
        <v>3505</v>
      </c>
      <c r="J1062" s="45" t="s">
        <v>15</v>
      </c>
      <c r="K1062" s="7" t="s">
        <v>818</v>
      </c>
    </row>
    <row r="1063" spans="1:13" s="19" customFormat="1">
      <c r="A1063" s="19" t="s">
        <v>2115</v>
      </c>
      <c r="B1063" s="19" t="s">
        <v>2116</v>
      </c>
      <c r="C1063" s="13">
        <f>SUM(C1064:C1065)</f>
        <v>233335</v>
      </c>
      <c r="D1063" s="20">
        <f>VLOOKUP($A1063,小選挙区集計!$A$1:$H$400,5,FALSE)</f>
        <v>443603</v>
      </c>
      <c r="E1063" s="20">
        <f>VLOOKUP($A1063,小選挙区集計!$A$1:$H$400,8,FALSE)</f>
        <v>241400</v>
      </c>
      <c r="F1063" s="20">
        <v>241396</v>
      </c>
      <c r="G1063" s="20">
        <f>D1063-E1063</f>
        <v>202203</v>
      </c>
      <c r="H1063" s="21">
        <f>E1063-C1063</f>
        <v>8065</v>
      </c>
      <c r="I1063" s="44">
        <f>H1063/E1063</f>
        <v>3.3409279204639604E-2</v>
      </c>
      <c r="J1063" s="42"/>
      <c r="M1063" s="42"/>
    </row>
    <row r="1064" spans="1:13">
      <c r="A1064" s="7" t="s">
        <v>2117</v>
      </c>
      <c r="B1064" s="7" t="s">
        <v>2120</v>
      </c>
      <c r="C1064" s="38">
        <v>135031</v>
      </c>
      <c r="G1064" s="7" t="s">
        <v>811</v>
      </c>
      <c r="H1064" s="9">
        <v>3</v>
      </c>
      <c r="I1064" s="45" t="s">
        <v>3494</v>
      </c>
      <c r="J1064" s="45" t="s">
        <v>12</v>
      </c>
      <c r="K1064" s="7" t="s">
        <v>12</v>
      </c>
    </row>
    <row r="1065" spans="1:13">
      <c r="A1065" s="7" t="s">
        <v>3435</v>
      </c>
      <c r="B1065" s="7" t="s">
        <v>2118</v>
      </c>
      <c r="C1065" s="38">
        <v>98304</v>
      </c>
      <c r="G1065" s="7" t="s">
        <v>811</v>
      </c>
      <c r="H1065" s="9">
        <v>4</v>
      </c>
      <c r="I1065" s="45" t="s">
        <v>2905</v>
      </c>
      <c r="J1065" s="45" t="s">
        <v>16</v>
      </c>
      <c r="K1065" s="7" t="s">
        <v>818</v>
      </c>
      <c r="L1065" s="7" t="s">
        <v>2119</v>
      </c>
    </row>
    <row r="1066" spans="1:13" s="19" customFormat="1">
      <c r="A1066" s="19" t="s">
        <v>2121</v>
      </c>
      <c r="B1066" s="19" t="s">
        <v>2122</v>
      </c>
      <c r="C1066" s="13">
        <f>SUM(C1067:C1070)</f>
        <v>194294</v>
      </c>
      <c r="D1066" s="20">
        <f>VLOOKUP($A1066,小選挙区集計!$A$1:$H$400,5,FALSE)</f>
        <v>369215</v>
      </c>
      <c r="E1066" s="20">
        <f>VLOOKUP($A1066,小選挙区集計!$A$1:$H$400,8,FALSE)</f>
        <v>199247</v>
      </c>
      <c r="F1066" s="20">
        <v>199243</v>
      </c>
      <c r="G1066" s="20">
        <f>D1066-E1066</f>
        <v>169968</v>
      </c>
      <c r="H1066" s="21">
        <f>E1066-C1066</f>
        <v>4953</v>
      </c>
      <c r="I1066" s="44">
        <f>H1066/E1066</f>
        <v>2.4858592601143304E-2</v>
      </c>
      <c r="J1066" s="42"/>
      <c r="M1066" s="42"/>
    </row>
    <row r="1067" spans="1:13">
      <c r="A1067" s="7" t="s">
        <v>3436</v>
      </c>
      <c r="B1067" s="7" t="s">
        <v>2424</v>
      </c>
      <c r="C1067" s="38">
        <v>11338</v>
      </c>
      <c r="G1067" s="7" t="s">
        <v>3493</v>
      </c>
      <c r="H1067" s="9">
        <v>0</v>
      </c>
      <c r="I1067" s="45" t="s">
        <v>3500</v>
      </c>
      <c r="J1067" s="45" t="s">
        <v>2881</v>
      </c>
      <c r="K1067" s="7"/>
    </row>
    <row r="1068" spans="1:13">
      <c r="A1068" s="7" t="s">
        <v>2124</v>
      </c>
      <c r="B1068" s="7" t="s">
        <v>2123</v>
      </c>
      <c r="C1068" s="38">
        <v>96023</v>
      </c>
      <c r="G1068" s="7" t="s">
        <v>811</v>
      </c>
      <c r="H1068" s="9">
        <v>3</v>
      </c>
      <c r="I1068" s="45" t="s">
        <v>3494</v>
      </c>
      <c r="J1068" s="45" t="s">
        <v>12</v>
      </c>
      <c r="K1068" s="7" t="s">
        <v>12</v>
      </c>
    </row>
    <row r="1069" spans="1:13">
      <c r="A1069" s="7" t="s">
        <v>3437</v>
      </c>
      <c r="B1069" s="7" t="s">
        <v>2422</v>
      </c>
      <c r="C1069" s="38">
        <v>49935</v>
      </c>
      <c r="G1069" s="7" t="s">
        <v>3493</v>
      </c>
      <c r="H1069" s="9">
        <v>0</v>
      </c>
      <c r="I1069" s="45" t="s">
        <v>2905</v>
      </c>
      <c r="J1069" s="45"/>
      <c r="K1069" s="7"/>
    </row>
    <row r="1070" spans="1:13">
      <c r="A1070" s="7" t="s">
        <v>3438</v>
      </c>
      <c r="B1070" s="7" t="s">
        <v>2423</v>
      </c>
      <c r="C1070" s="38">
        <v>36998</v>
      </c>
      <c r="G1070" s="7" t="s">
        <v>3493</v>
      </c>
      <c r="H1070" s="9">
        <v>0</v>
      </c>
      <c r="I1070" s="45" t="s">
        <v>3495</v>
      </c>
      <c r="J1070" s="45" t="s">
        <v>2880</v>
      </c>
      <c r="K1070" s="7"/>
    </row>
    <row r="1071" spans="1:13" s="19" customFormat="1">
      <c r="A1071" s="19" t="s">
        <v>2125</v>
      </c>
      <c r="B1071" s="19" t="s">
        <v>2126</v>
      </c>
      <c r="C1071" s="13">
        <f>SUM(C1072:C1073)</f>
        <v>236021</v>
      </c>
      <c r="D1071" s="20">
        <f>VLOOKUP($A1071,小選挙区集計!$A$1:$H$400,5,FALSE)</f>
        <v>454493</v>
      </c>
      <c r="E1071" s="20">
        <f>VLOOKUP($A1071,小選挙区集計!$A$1:$H$400,8,FALSE)</f>
        <v>247785</v>
      </c>
      <c r="F1071" s="20">
        <v>247781</v>
      </c>
      <c r="G1071" s="20">
        <f>D1071-E1071</f>
        <v>206708</v>
      </c>
      <c r="H1071" s="21">
        <f>E1071-C1071</f>
        <v>11764</v>
      </c>
      <c r="I1071" s="44">
        <f>H1071/E1071</f>
        <v>4.7476643057489352E-2</v>
      </c>
      <c r="J1071" s="42"/>
      <c r="M1071" s="42"/>
    </row>
    <row r="1072" spans="1:13">
      <c r="A1072" s="7" t="s">
        <v>3439</v>
      </c>
      <c r="B1072" s="7" t="s">
        <v>2425</v>
      </c>
      <c r="C1072" s="38">
        <v>125315</v>
      </c>
      <c r="G1072" s="7" t="s">
        <v>3493</v>
      </c>
      <c r="H1072" s="9">
        <v>0</v>
      </c>
      <c r="I1072" s="45" t="s">
        <v>2905</v>
      </c>
      <c r="J1072" s="45" t="s">
        <v>2880</v>
      </c>
      <c r="K1072" s="7"/>
    </row>
    <row r="1073" spans="1:13">
      <c r="A1073" s="7" t="s">
        <v>2128</v>
      </c>
      <c r="B1073" s="7" t="s">
        <v>2127</v>
      </c>
      <c r="C1073" s="38">
        <v>110706</v>
      </c>
      <c r="G1073" s="7" t="s">
        <v>811</v>
      </c>
      <c r="H1073" s="9">
        <v>8</v>
      </c>
      <c r="I1073" s="45" t="s">
        <v>3494</v>
      </c>
      <c r="J1073" s="45" t="s">
        <v>12</v>
      </c>
      <c r="K1073" s="7" t="s">
        <v>12</v>
      </c>
    </row>
    <row r="1074" spans="1:13" s="19" customFormat="1">
      <c r="A1074" s="19" t="s">
        <v>2129</v>
      </c>
      <c r="B1074" s="19" t="s">
        <v>2130</v>
      </c>
      <c r="C1074" s="13">
        <f>SUM(C1075:C1079)</f>
        <v>185874</v>
      </c>
      <c r="D1074" s="20">
        <f>VLOOKUP($A1074,小選挙区集計!$A$1:$H$400,5,FALSE)</f>
        <v>374631</v>
      </c>
      <c r="E1074" s="20">
        <f>VLOOKUP($A1074,小選挙区集計!$A$1:$H$400,8,FALSE)</f>
        <v>191767</v>
      </c>
      <c r="F1074" s="20">
        <v>191767</v>
      </c>
      <c r="G1074" s="20">
        <f>D1074-E1074</f>
        <v>182864</v>
      </c>
      <c r="H1074" s="21">
        <f>E1074-C1074</f>
        <v>5893</v>
      </c>
      <c r="I1074" s="44">
        <f>H1074/E1074</f>
        <v>3.0730000469319538E-2</v>
      </c>
      <c r="J1074" s="42"/>
      <c r="M1074" s="42"/>
    </row>
    <row r="1075" spans="1:13">
      <c r="A1075" s="7" t="s">
        <v>2131</v>
      </c>
      <c r="B1075" s="7" t="s">
        <v>2132</v>
      </c>
      <c r="C1075" s="38">
        <v>125366</v>
      </c>
      <c r="G1075" s="7" t="s">
        <v>811</v>
      </c>
      <c r="H1075" s="9">
        <v>2</v>
      </c>
      <c r="I1075" s="45" t="s">
        <v>3494</v>
      </c>
      <c r="J1075" s="45" t="s">
        <v>12</v>
      </c>
      <c r="K1075" s="7" t="s">
        <v>2295</v>
      </c>
    </row>
    <row r="1076" spans="1:13">
      <c r="A1076" s="7" t="s">
        <v>3440</v>
      </c>
      <c r="B1076" s="7" t="s">
        <v>2427</v>
      </c>
      <c r="C1076" s="38">
        <v>12565</v>
      </c>
      <c r="G1076" s="7" t="s">
        <v>3493</v>
      </c>
      <c r="H1076" s="9">
        <v>0</v>
      </c>
      <c r="I1076" s="45" t="s">
        <v>3496</v>
      </c>
    </row>
    <row r="1077" spans="1:13">
      <c r="A1077" s="7" t="s">
        <v>3441</v>
      </c>
      <c r="B1077" s="7" t="s">
        <v>2426</v>
      </c>
      <c r="C1077" s="38">
        <v>38578</v>
      </c>
      <c r="G1077" s="7" t="s">
        <v>3493</v>
      </c>
      <c r="H1077" s="9">
        <v>0</v>
      </c>
      <c r="I1077" s="45" t="s">
        <v>2905</v>
      </c>
    </row>
    <row r="1078" spans="1:13">
      <c r="A1078" s="7" t="s">
        <v>3442</v>
      </c>
      <c r="B1078" s="7" t="s">
        <v>2429</v>
      </c>
      <c r="C1078" s="38">
        <v>5612</v>
      </c>
      <c r="G1078" s="7" t="s">
        <v>3493</v>
      </c>
      <c r="H1078" s="9">
        <v>0</v>
      </c>
      <c r="I1078" s="45" t="s">
        <v>3498</v>
      </c>
    </row>
    <row r="1079" spans="1:13">
      <c r="A1079" s="7" t="s">
        <v>3443</v>
      </c>
      <c r="B1079" s="7" t="s">
        <v>2428</v>
      </c>
      <c r="C1079" s="38">
        <v>3753</v>
      </c>
      <c r="G1079" s="7" t="s">
        <v>807</v>
      </c>
      <c r="H1079" s="9">
        <v>0</v>
      </c>
      <c r="I1079" s="45" t="s">
        <v>2896</v>
      </c>
    </row>
    <row r="1080" spans="1:13" s="19" customFormat="1">
      <c r="A1080" s="19" t="s">
        <v>2133</v>
      </c>
      <c r="B1080" s="19" t="s">
        <v>2134</v>
      </c>
      <c r="C1080" s="13">
        <f>SUM(C1081:C1082)</f>
        <v>148053</v>
      </c>
      <c r="D1080" s="20">
        <f>VLOOKUP($A1080,小選挙区集計!$A$1:$H$400,5,FALSE)</f>
        <v>288733</v>
      </c>
      <c r="E1080" s="20">
        <f>VLOOKUP($A1080,小選挙区集計!$A$1:$H$400,8,FALSE)</f>
        <v>151682</v>
      </c>
      <c r="F1080" s="20">
        <v>151680</v>
      </c>
      <c r="G1080" s="20">
        <f>D1080-E1080</f>
        <v>137051</v>
      </c>
      <c r="H1080" s="21">
        <f>E1080-C1080</f>
        <v>3629</v>
      </c>
      <c r="I1080" s="44">
        <f>H1080/E1080</f>
        <v>2.3925053730831609E-2</v>
      </c>
      <c r="J1080" s="42"/>
      <c r="M1080" s="42"/>
    </row>
    <row r="1081" spans="1:13">
      <c r="A1081" s="7" t="s">
        <v>2135</v>
      </c>
      <c r="B1081" s="7" t="s">
        <v>2136</v>
      </c>
      <c r="C1081" s="38">
        <v>92233</v>
      </c>
      <c r="G1081" s="7" t="s">
        <v>811</v>
      </c>
      <c r="H1081" s="9">
        <v>3</v>
      </c>
      <c r="I1081" s="45" t="s">
        <v>3494</v>
      </c>
      <c r="J1081" s="45" t="s">
        <v>12</v>
      </c>
      <c r="K1081" s="7" t="s">
        <v>12</v>
      </c>
    </row>
    <row r="1082" spans="1:13">
      <c r="A1082" s="7" t="s">
        <v>3444</v>
      </c>
      <c r="B1082" s="7" t="s">
        <v>2430</v>
      </c>
      <c r="C1082" s="38">
        <v>55820</v>
      </c>
      <c r="G1082" s="7" t="s">
        <v>3493</v>
      </c>
      <c r="H1082" s="9">
        <v>0</v>
      </c>
      <c r="I1082" s="45" t="s">
        <v>2905</v>
      </c>
      <c r="J1082" s="45"/>
      <c r="K1082" s="7"/>
    </row>
    <row r="1083" spans="1:13" s="19" customFormat="1">
      <c r="A1083" s="19" t="s">
        <v>2137</v>
      </c>
      <c r="B1083" s="19" t="s">
        <v>2138</v>
      </c>
      <c r="C1083" s="13">
        <f>SUM(C1084:C1086)</f>
        <v>175971</v>
      </c>
      <c r="D1083" s="20">
        <f>VLOOKUP($A1083,小選挙区集計!$A$1:$H$400,5,FALSE)</f>
        <v>349058</v>
      </c>
      <c r="E1083" s="20">
        <f>VLOOKUP($A1083,小選挙区集計!$A$1:$H$400,8,FALSE)</f>
        <v>185148</v>
      </c>
      <c r="F1083" s="20">
        <v>185149</v>
      </c>
      <c r="G1083" s="20">
        <f>D1083-E1083</f>
        <v>163910</v>
      </c>
      <c r="H1083" s="21">
        <f>E1083-C1083</f>
        <v>9177</v>
      </c>
      <c r="I1083" s="44">
        <f>H1083/E1083</f>
        <v>4.9565752803162874E-2</v>
      </c>
      <c r="J1083" s="42"/>
      <c r="M1083" s="42"/>
    </row>
    <row r="1084" spans="1:13">
      <c r="A1084" s="7" t="s">
        <v>3445</v>
      </c>
      <c r="B1084" s="7" t="s">
        <v>2431</v>
      </c>
      <c r="C1084" s="38">
        <v>38083</v>
      </c>
      <c r="G1084" s="7" t="s">
        <v>3493</v>
      </c>
      <c r="H1084" s="9">
        <v>0</v>
      </c>
      <c r="I1084" s="45" t="s">
        <v>3496</v>
      </c>
      <c r="J1084" s="45"/>
    </row>
    <row r="1085" spans="1:13">
      <c r="A1085" s="7" t="s">
        <v>2140</v>
      </c>
      <c r="B1085" s="7" t="s">
        <v>2139</v>
      </c>
      <c r="C1085" s="38">
        <v>104924</v>
      </c>
      <c r="G1085" s="7" t="s">
        <v>811</v>
      </c>
      <c r="H1085" s="9">
        <v>13</v>
      </c>
      <c r="I1085" s="45" t="s">
        <v>3494</v>
      </c>
      <c r="J1085" s="45" t="s">
        <v>12</v>
      </c>
      <c r="K1085" s="7" t="s">
        <v>12</v>
      </c>
    </row>
    <row r="1086" spans="1:13">
      <c r="A1086" s="7" t="s">
        <v>3446</v>
      </c>
      <c r="B1086" s="7" t="s">
        <v>2432</v>
      </c>
      <c r="C1086" s="38">
        <v>32964</v>
      </c>
      <c r="G1086" s="7" t="s">
        <v>3493</v>
      </c>
      <c r="H1086" s="9">
        <v>0</v>
      </c>
      <c r="I1086" s="45" t="s">
        <v>3053</v>
      </c>
      <c r="J1086" s="45" t="s">
        <v>2883</v>
      </c>
      <c r="K1086" t="s">
        <v>2882</v>
      </c>
    </row>
    <row r="1087" spans="1:13" s="19" customFormat="1">
      <c r="A1087" s="19" t="s">
        <v>2141</v>
      </c>
      <c r="B1087" s="19" t="s">
        <v>2142</v>
      </c>
      <c r="C1087" s="13">
        <f>SUM(C1088:C1090)</f>
        <v>190345</v>
      </c>
      <c r="D1087" s="20">
        <f>VLOOKUP($A1087,小選挙区集計!$A$1:$H$400,5,FALSE)</f>
        <v>380277</v>
      </c>
      <c r="E1087" s="20">
        <f>VLOOKUP($A1087,小選挙区集計!$A$1:$H$400,8,FALSE)</f>
        <v>193750</v>
      </c>
      <c r="F1087" s="20">
        <v>193748</v>
      </c>
      <c r="G1087" s="20">
        <f>D1087-E1087</f>
        <v>186527</v>
      </c>
      <c r="H1087" s="21">
        <f>E1087-C1087</f>
        <v>3405</v>
      </c>
      <c r="I1087" s="44">
        <f>H1087/E1087</f>
        <v>1.7574193548387098E-2</v>
      </c>
      <c r="J1087" s="42"/>
      <c r="M1087" s="42"/>
    </row>
    <row r="1088" spans="1:13">
      <c r="A1088" s="7" t="s">
        <v>2143</v>
      </c>
      <c r="B1088" s="7" t="s">
        <v>2144</v>
      </c>
      <c r="C1088" s="38">
        <v>22273</v>
      </c>
      <c r="G1088" s="7" t="s">
        <v>804</v>
      </c>
      <c r="H1088" s="9">
        <v>1</v>
      </c>
      <c r="I1088" s="45" t="s">
        <v>3496</v>
      </c>
      <c r="J1088" s="45" t="s">
        <v>17</v>
      </c>
      <c r="K1088" s="7" t="s">
        <v>17</v>
      </c>
    </row>
    <row r="1089" spans="1:13">
      <c r="A1089" s="7" t="s">
        <v>2145</v>
      </c>
      <c r="B1089" s="7" t="s">
        <v>2148</v>
      </c>
      <c r="C1089" s="38">
        <v>76481</v>
      </c>
      <c r="G1089" s="7" t="s">
        <v>811</v>
      </c>
      <c r="H1089" s="9">
        <v>8</v>
      </c>
      <c r="I1089" s="45" t="s">
        <v>3494</v>
      </c>
      <c r="J1089" s="45" t="s">
        <v>12</v>
      </c>
      <c r="K1089" s="7" t="s">
        <v>12</v>
      </c>
    </row>
    <row r="1090" spans="1:13">
      <c r="A1090" s="7" t="s">
        <v>2147</v>
      </c>
      <c r="B1090" s="7" t="s">
        <v>2146</v>
      </c>
      <c r="C1090" s="38">
        <v>91591</v>
      </c>
      <c r="G1090" s="7" t="s">
        <v>804</v>
      </c>
      <c r="H1090" s="9">
        <v>2</v>
      </c>
      <c r="I1090" s="45" t="s">
        <v>3498</v>
      </c>
      <c r="J1090" s="45" t="s">
        <v>15</v>
      </c>
      <c r="K1090" s="7" t="s">
        <v>818</v>
      </c>
    </row>
    <row r="1091" spans="1:13" s="19" customFormat="1">
      <c r="A1091" s="19" t="s">
        <v>2149</v>
      </c>
      <c r="B1091" s="19" t="s">
        <v>2150</v>
      </c>
      <c r="C1091" s="13">
        <f>SUM(C1092:C1095)</f>
        <v>191912</v>
      </c>
      <c r="D1091" s="20">
        <f>VLOOKUP($A1091,小選挙区集計!$A$1:$H$400,5,FALSE)</f>
        <v>408059</v>
      </c>
      <c r="E1091" s="20">
        <f>VLOOKUP($A1091,小選挙区集計!$A$1:$H$400,8,FALSE)</f>
        <v>195883</v>
      </c>
      <c r="F1091" s="20">
        <v>195875</v>
      </c>
      <c r="G1091" s="20">
        <f>D1091-E1091</f>
        <v>212176</v>
      </c>
      <c r="H1091" s="21">
        <f>E1091-C1091</f>
        <v>3971</v>
      </c>
      <c r="I1091" s="44">
        <f>H1091/E1091</f>
        <v>2.0272305406798957E-2</v>
      </c>
      <c r="J1091" s="42"/>
      <c r="M1091" s="42"/>
    </row>
    <row r="1092" spans="1:13">
      <c r="A1092" s="7" t="s">
        <v>2151</v>
      </c>
      <c r="B1092" s="7" t="s">
        <v>2155</v>
      </c>
      <c r="C1092" s="38">
        <v>85361</v>
      </c>
      <c r="G1092" s="7" t="s">
        <v>811</v>
      </c>
      <c r="H1092" s="9">
        <v>3</v>
      </c>
      <c r="I1092" s="45" t="s">
        <v>2905</v>
      </c>
      <c r="J1092" s="45" t="s">
        <v>15</v>
      </c>
      <c r="K1092" s="7" t="s">
        <v>818</v>
      </c>
    </row>
    <row r="1093" spans="1:13">
      <c r="A1093" s="7" t="s">
        <v>3447</v>
      </c>
      <c r="B1093" s="7" t="s">
        <v>2433</v>
      </c>
      <c r="C1093" s="38">
        <v>21829</v>
      </c>
      <c r="G1093" s="7" t="s">
        <v>3493</v>
      </c>
      <c r="H1093" s="9">
        <v>0</v>
      </c>
      <c r="I1093" s="45" t="s">
        <v>3495</v>
      </c>
      <c r="J1093" s="45" t="s">
        <v>2884</v>
      </c>
      <c r="K1093" s="7"/>
    </row>
    <row r="1094" spans="1:13">
      <c r="A1094" s="7" t="s">
        <v>2154</v>
      </c>
      <c r="B1094" s="7" t="s">
        <v>2153</v>
      </c>
      <c r="C1094" s="38">
        <v>81882</v>
      </c>
      <c r="G1094" s="7" t="s">
        <v>811</v>
      </c>
      <c r="H1094" s="9">
        <v>8</v>
      </c>
      <c r="I1094" s="45" t="s">
        <v>3494</v>
      </c>
      <c r="J1094" s="45" t="s">
        <v>12</v>
      </c>
      <c r="K1094" s="7" t="s">
        <v>12</v>
      </c>
    </row>
    <row r="1095" spans="1:13">
      <c r="A1095" s="7" t="s">
        <v>3448</v>
      </c>
      <c r="B1095" s="7" t="s">
        <v>3288</v>
      </c>
      <c r="C1095" s="38">
        <v>2840</v>
      </c>
      <c r="G1095" s="7" t="s">
        <v>3493</v>
      </c>
      <c r="H1095" s="9">
        <v>0</v>
      </c>
      <c r="I1095" s="45" t="s">
        <v>3498</v>
      </c>
      <c r="J1095" s="45"/>
      <c r="K1095" s="7"/>
    </row>
    <row r="1096" spans="1:13" s="19" customFormat="1">
      <c r="A1096" s="19" t="s">
        <v>2156</v>
      </c>
      <c r="B1096" s="19" t="s">
        <v>2157</v>
      </c>
      <c r="C1096" s="13">
        <f>SUM(C1097:C1099)</f>
        <v>136303</v>
      </c>
      <c r="D1096" s="20">
        <f>VLOOKUP($A1096,小選挙区集計!$A$1:$H$400,5,FALSE)</f>
        <v>256676</v>
      </c>
      <c r="E1096" s="20">
        <f>VLOOKUP($A1096,小選挙区集計!$A$1:$H$400,8,FALSE)</f>
        <v>139332</v>
      </c>
      <c r="F1096" s="20">
        <v>139326</v>
      </c>
      <c r="G1096" s="20">
        <f>D1096-E1096</f>
        <v>117344</v>
      </c>
      <c r="H1096" s="21">
        <f>E1096-C1096</f>
        <v>3029</v>
      </c>
      <c r="I1096" s="44">
        <f>H1096/E1096</f>
        <v>2.1739442482703184E-2</v>
      </c>
      <c r="J1096" s="42"/>
      <c r="M1096" s="42"/>
    </row>
    <row r="1097" spans="1:13">
      <c r="A1097" s="7" t="s">
        <v>3449</v>
      </c>
      <c r="B1097" s="7" t="s">
        <v>2434</v>
      </c>
      <c r="C1097" s="38">
        <v>19310</v>
      </c>
      <c r="G1097" s="7" t="s">
        <v>3493</v>
      </c>
      <c r="H1097" s="9">
        <v>0</v>
      </c>
      <c r="I1097" s="45" t="s">
        <v>3500</v>
      </c>
      <c r="J1097" s="45"/>
    </row>
    <row r="1098" spans="1:13">
      <c r="A1098" s="7" t="s">
        <v>2159</v>
      </c>
      <c r="B1098" s="7" t="s">
        <v>2160</v>
      </c>
      <c r="C1098" s="38">
        <v>75997</v>
      </c>
      <c r="G1098" s="7" t="s">
        <v>811</v>
      </c>
      <c r="H1098" s="9">
        <v>6</v>
      </c>
      <c r="I1098" s="45" t="s">
        <v>3494</v>
      </c>
      <c r="J1098" s="45" t="s">
        <v>12</v>
      </c>
      <c r="K1098" s="7" t="s">
        <v>12</v>
      </c>
    </row>
    <row r="1099" spans="1:13">
      <c r="A1099" s="7" t="s">
        <v>2161</v>
      </c>
      <c r="B1099" s="7" t="s">
        <v>2158</v>
      </c>
      <c r="C1099" s="38">
        <v>40996</v>
      </c>
      <c r="G1099" s="7" t="s">
        <v>807</v>
      </c>
      <c r="H1099" s="9">
        <v>0</v>
      </c>
      <c r="I1099" s="45" t="s">
        <v>3498</v>
      </c>
      <c r="J1099" s="45" t="s">
        <v>15</v>
      </c>
      <c r="K1099" s="7" t="s">
        <v>2280</v>
      </c>
    </row>
    <row r="1100" spans="1:13" s="19" customFormat="1">
      <c r="A1100" s="19" t="s">
        <v>2162</v>
      </c>
      <c r="B1100" s="19" t="s">
        <v>162</v>
      </c>
      <c r="C1100" s="19">
        <f>C1101+C1104</f>
        <v>389603</v>
      </c>
      <c r="D1100" s="20">
        <f>D1101+D1104</f>
        <v>674722</v>
      </c>
      <c r="E1100" s="20">
        <f>E1101+E1104</f>
        <v>394667</v>
      </c>
      <c r="F1100" s="20">
        <f>F1101+F1104</f>
        <v>394663</v>
      </c>
      <c r="G1100" s="20">
        <f>D1100-E1100</f>
        <v>280055</v>
      </c>
      <c r="H1100" s="21">
        <f>E1100-C1100</f>
        <v>5064</v>
      </c>
      <c r="I1100" s="44">
        <f>H1100/E1100</f>
        <v>1.2831070244028511E-2</v>
      </c>
      <c r="J1100" s="42"/>
      <c r="M1100" s="42"/>
    </row>
    <row r="1101" spans="1:13" s="19" customFormat="1">
      <c r="A1101" s="19" t="s">
        <v>2163</v>
      </c>
      <c r="B1101" s="19" t="s">
        <v>2164</v>
      </c>
      <c r="C1101" s="13">
        <f>SUM(C1102:C1103)</f>
        <v>184771</v>
      </c>
      <c r="D1101" s="20">
        <f>VLOOKUP($A1101,小選挙区集計!$A$1:$H$400,5,FALSE)</f>
        <v>333792</v>
      </c>
      <c r="E1101" s="20">
        <f>VLOOKUP($A1101,小選挙区集計!$A$1:$H$400,8,FALSE)</f>
        <v>187566</v>
      </c>
      <c r="F1101" s="20">
        <v>187565</v>
      </c>
      <c r="G1101" s="20">
        <f>D1101-E1101</f>
        <v>146226</v>
      </c>
      <c r="H1101" s="21">
        <f>E1101-C1101</f>
        <v>2795</v>
      </c>
      <c r="I1101" s="44">
        <f>H1101/E1101</f>
        <v>1.4901421366345712E-2</v>
      </c>
      <c r="J1101" s="42"/>
      <c r="M1101" s="42"/>
    </row>
    <row r="1102" spans="1:13">
      <c r="A1102" s="7" t="s">
        <v>2165</v>
      </c>
      <c r="B1102" s="7" t="s">
        <v>2166</v>
      </c>
      <c r="C1102" s="38">
        <v>92319</v>
      </c>
      <c r="G1102" s="7" t="s">
        <v>811</v>
      </c>
      <c r="H1102" s="9">
        <v>3</v>
      </c>
      <c r="I1102" s="45" t="s">
        <v>3494</v>
      </c>
      <c r="J1102" s="45" t="s">
        <v>12</v>
      </c>
      <c r="K1102" s="7" t="s">
        <v>12</v>
      </c>
    </row>
    <row r="1103" spans="1:13">
      <c r="A1103" s="7" t="s">
        <v>2167</v>
      </c>
      <c r="B1103" s="7" t="s">
        <v>2168</v>
      </c>
      <c r="C1103" s="38">
        <v>92452</v>
      </c>
      <c r="G1103" s="7" t="s">
        <v>811</v>
      </c>
      <c r="H1103" s="9">
        <v>8</v>
      </c>
      <c r="I1103" s="45" t="s">
        <v>3505</v>
      </c>
      <c r="J1103" s="45" t="s">
        <v>827</v>
      </c>
      <c r="K1103" s="7" t="s">
        <v>818</v>
      </c>
    </row>
    <row r="1104" spans="1:13" s="19" customFormat="1">
      <c r="A1104" s="19" t="s">
        <v>2169</v>
      </c>
      <c r="B1104" s="19" t="s">
        <v>2170</v>
      </c>
      <c r="C1104" s="13">
        <f>SUM(C1105:C1106)</f>
        <v>204832</v>
      </c>
      <c r="D1104" s="20">
        <f>VLOOKUP($A1104,小選挙区集計!$A$1:$H$400,5,FALSE)</f>
        <v>340930</v>
      </c>
      <c r="E1104" s="20">
        <f>VLOOKUP($A1104,小選挙区集計!$A$1:$H$400,8,FALSE)</f>
        <v>207101</v>
      </c>
      <c r="F1104" s="20">
        <v>207098</v>
      </c>
      <c r="G1104" s="20">
        <f>D1104-E1104</f>
        <v>133829</v>
      </c>
      <c r="H1104" s="21">
        <f>E1104-C1104</f>
        <v>2269</v>
      </c>
      <c r="I1104" s="44">
        <f>H1104/E1104</f>
        <v>1.0956006972443397E-2</v>
      </c>
      <c r="J1104" s="42"/>
      <c r="M1104" s="42"/>
    </row>
    <row r="1105" spans="1:13">
      <c r="A1105" s="7" t="s">
        <v>2171</v>
      </c>
      <c r="B1105" s="7" t="s">
        <v>2172</v>
      </c>
      <c r="C1105" s="38">
        <v>106608</v>
      </c>
      <c r="G1105" s="7" t="s">
        <v>811</v>
      </c>
      <c r="H1105" s="9">
        <v>5</v>
      </c>
      <c r="I1105" s="45" t="s">
        <v>3505</v>
      </c>
      <c r="J1105" s="45" t="s">
        <v>15</v>
      </c>
      <c r="K1105" s="7" t="s">
        <v>818</v>
      </c>
    </row>
    <row r="1106" spans="1:13">
      <c r="A1106" s="7" t="s">
        <v>3450</v>
      </c>
      <c r="B1106" s="7" t="s">
        <v>2173</v>
      </c>
      <c r="C1106" s="38">
        <v>98224</v>
      </c>
      <c r="G1106" s="7" t="s">
        <v>811</v>
      </c>
      <c r="H1106" s="9">
        <v>2</v>
      </c>
      <c r="I1106" s="45" t="s">
        <v>3494</v>
      </c>
      <c r="J1106" s="45" t="s">
        <v>12</v>
      </c>
      <c r="K1106" s="7" t="s">
        <v>12</v>
      </c>
    </row>
    <row r="1107" spans="1:13" s="19" customFormat="1">
      <c r="A1107" s="19" t="s">
        <v>2174</v>
      </c>
      <c r="B1107" s="19" t="s">
        <v>165</v>
      </c>
      <c r="C1107" s="19">
        <f>C1108+C1112+C1115+C1120</f>
        <v>619168.99</v>
      </c>
      <c r="D1107" s="20">
        <f>D1108+D1112+D1115+D1120</f>
        <v>1113966</v>
      </c>
      <c r="E1107" s="20">
        <f>E1108+E1112+E1115+E1120</f>
        <v>633687</v>
      </c>
      <c r="F1107" s="20">
        <f>F1108+F1112+F1115+F1120</f>
        <v>633673</v>
      </c>
      <c r="G1107" s="20">
        <f>D1107-E1107</f>
        <v>480279</v>
      </c>
      <c r="H1107" s="21">
        <f>E1107-C1107</f>
        <v>14518.010000000009</v>
      </c>
      <c r="I1107" s="44">
        <f>H1107/E1107</f>
        <v>2.2910380045669247E-2</v>
      </c>
      <c r="J1107" s="42"/>
      <c r="M1107" s="42"/>
    </row>
    <row r="1108" spans="1:13" s="19" customFormat="1">
      <c r="A1108" s="19" t="s">
        <v>2175</v>
      </c>
      <c r="B1108" s="19" t="s">
        <v>2176</v>
      </c>
      <c r="C1108" s="13">
        <f>SUM(C1109:C1111)</f>
        <v>181684</v>
      </c>
      <c r="D1108" s="20">
        <f>VLOOKUP($A1108,小選挙区集計!$A$1:$H$400,5,FALSE)</f>
        <v>334139</v>
      </c>
      <c r="E1108" s="20">
        <f>VLOOKUP($A1108,小選挙区集計!$A$1:$H$400,8,FALSE)</f>
        <v>184605</v>
      </c>
      <c r="F1108" s="20">
        <v>184600</v>
      </c>
      <c r="G1108" s="20">
        <f>D1108-E1108</f>
        <v>149534</v>
      </c>
      <c r="H1108" s="21">
        <f>E1108-C1108</f>
        <v>2921</v>
      </c>
      <c r="I1108" s="44">
        <f>H1108/E1108</f>
        <v>1.5822973375585709E-2</v>
      </c>
      <c r="J1108" s="42"/>
      <c r="M1108" s="42"/>
    </row>
    <row r="1109" spans="1:13">
      <c r="A1109" s="7" t="s">
        <v>3451</v>
      </c>
      <c r="B1109" s="7" t="s">
        <v>2409</v>
      </c>
      <c r="C1109" s="38">
        <v>69053</v>
      </c>
      <c r="G1109" s="7" t="s">
        <v>3493</v>
      </c>
      <c r="H1109" s="9">
        <v>0</v>
      </c>
      <c r="I1109" s="45" t="s">
        <v>3494</v>
      </c>
      <c r="J1109" s="45"/>
    </row>
    <row r="1110" spans="1:13">
      <c r="A1110" s="7" t="s">
        <v>2177</v>
      </c>
      <c r="B1110" s="7" t="s">
        <v>2178</v>
      </c>
      <c r="C1110" s="38">
        <v>101877</v>
      </c>
      <c r="G1110" s="7" t="s">
        <v>811</v>
      </c>
      <c r="H1110" s="9">
        <v>1</v>
      </c>
      <c r="I1110" s="45" t="s">
        <v>3501</v>
      </c>
      <c r="J1110" s="45" t="s">
        <v>15</v>
      </c>
      <c r="K1110" s="7" t="s">
        <v>2279</v>
      </c>
    </row>
    <row r="1111" spans="1:13">
      <c r="A1111" s="7" t="s">
        <v>3452</v>
      </c>
      <c r="B1111" s="7" t="s">
        <v>2410</v>
      </c>
      <c r="C1111" s="38">
        <v>10754</v>
      </c>
      <c r="G1111" s="7" t="s">
        <v>3493</v>
      </c>
      <c r="H1111" s="9">
        <v>0</v>
      </c>
      <c r="I1111" s="45" t="s">
        <v>3496</v>
      </c>
      <c r="J1111" s="45"/>
    </row>
    <row r="1112" spans="1:13" s="19" customFormat="1">
      <c r="A1112" s="19" t="s">
        <v>2179</v>
      </c>
      <c r="B1112" s="19" t="s">
        <v>2180</v>
      </c>
      <c r="C1112" s="13">
        <f>SUM(C1113:C1114)</f>
        <v>163676</v>
      </c>
      <c r="D1112" s="20">
        <f>VLOOKUP($A1112,小選挙区集計!$A$1:$H$400,5,FALSE)</f>
        <v>293298</v>
      </c>
      <c r="E1112" s="20">
        <f>VLOOKUP($A1112,小選挙区集計!$A$1:$H$400,8,FALSE)</f>
        <v>167270</v>
      </c>
      <c r="F1112" s="20">
        <v>167268</v>
      </c>
      <c r="G1112" s="20">
        <f>D1112-E1112</f>
        <v>126028</v>
      </c>
      <c r="H1112" s="21">
        <f>E1112-C1112</f>
        <v>3594</v>
      </c>
      <c r="I1112" s="44">
        <f>H1112/E1112</f>
        <v>2.1486219884019848E-2</v>
      </c>
      <c r="J1112" s="42"/>
      <c r="M1112" s="42"/>
    </row>
    <row r="1113" spans="1:13">
      <c r="A1113" s="7" t="s">
        <v>3453</v>
      </c>
      <c r="B1113" s="7" t="s">
        <v>2412</v>
      </c>
      <c r="C1113" s="38">
        <v>68405</v>
      </c>
      <c r="G1113" s="7" t="s">
        <v>3504</v>
      </c>
      <c r="H1113" s="9">
        <v>1</v>
      </c>
      <c r="I1113" s="45" t="s">
        <v>3505</v>
      </c>
      <c r="J1113" s="45" t="s">
        <v>2885</v>
      </c>
      <c r="K1113" s="7"/>
    </row>
    <row r="1114" spans="1:13">
      <c r="A1114" s="7" t="s">
        <v>3454</v>
      </c>
      <c r="B1114" s="7" t="s">
        <v>2411</v>
      </c>
      <c r="C1114" s="38">
        <v>95271</v>
      </c>
      <c r="G1114" s="7" t="s">
        <v>3493</v>
      </c>
      <c r="H1114" s="9">
        <v>0</v>
      </c>
      <c r="I1114" s="45" t="s">
        <v>3494</v>
      </c>
      <c r="J1114" s="45"/>
      <c r="K1114" s="7"/>
    </row>
    <row r="1115" spans="1:13" s="19" customFormat="1">
      <c r="A1115" s="19" t="s">
        <v>2181</v>
      </c>
      <c r="B1115" s="19" t="s">
        <v>2182</v>
      </c>
      <c r="C1115" s="79">
        <f>SUM(C1116:C1119)</f>
        <v>140728.99</v>
      </c>
      <c r="D1115" s="20">
        <f>VLOOKUP($A1115,小選挙区集計!$A$1:$H$400,5,FALSE)</f>
        <v>236525</v>
      </c>
      <c r="E1115" s="20">
        <f>VLOOKUP($A1115,小選挙区集計!$A$1:$H$400,8,FALSE)</f>
        <v>144104</v>
      </c>
      <c r="F1115" s="20">
        <v>144102</v>
      </c>
      <c r="G1115" s="20">
        <f>D1115-E1115</f>
        <v>92421</v>
      </c>
      <c r="H1115" s="21">
        <f>E1115-C1115</f>
        <v>3375.0100000000093</v>
      </c>
      <c r="I1115" s="44">
        <f>H1115/E1115</f>
        <v>2.3420654527285915E-2</v>
      </c>
      <c r="J1115" s="42"/>
      <c r="M1115" s="42"/>
    </row>
    <row r="1116" spans="1:13">
      <c r="A1116" s="7" t="s">
        <v>3455</v>
      </c>
      <c r="B1116" s="7" t="s">
        <v>2415</v>
      </c>
      <c r="C1116" s="80">
        <v>25566.905999999999</v>
      </c>
      <c r="G1116" s="7" t="s">
        <v>3493</v>
      </c>
      <c r="H1116" s="9">
        <v>0</v>
      </c>
      <c r="I1116" s="45" t="s">
        <v>3498</v>
      </c>
      <c r="J1116" s="45" t="s">
        <v>2277</v>
      </c>
    </row>
    <row r="1117" spans="1:13">
      <c r="A1117" s="7" t="s">
        <v>3456</v>
      </c>
      <c r="B1117" s="7" t="s">
        <v>2183</v>
      </c>
      <c r="C1117" s="80">
        <v>57223</v>
      </c>
      <c r="G1117" s="7" t="s">
        <v>811</v>
      </c>
      <c r="H1117" s="9">
        <v>6</v>
      </c>
      <c r="I1117" s="45" t="s">
        <v>3494</v>
      </c>
      <c r="J1117" s="45" t="s">
        <v>12</v>
      </c>
      <c r="K1117" s="7" t="s">
        <v>12</v>
      </c>
    </row>
    <row r="1118" spans="1:13">
      <c r="A1118" s="7" t="s">
        <v>3457</v>
      </c>
      <c r="B1118" s="7" t="s">
        <v>2413</v>
      </c>
      <c r="C1118" s="80">
        <v>55189.084000000003</v>
      </c>
      <c r="G1118" s="7" t="s">
        <v>3493</v>
      </c>
      <c r="H1118" s="9">
        <v>0</v>
      </c>
      <c r="I1118" s="45" t="s">
        <v>2905</v>
      </c>
      <c r="J1118" s="45"/>
    </row>
    <row r="1119" spans="1:13">
      <c r="A1119" s="7" t="s">
        <v>3458</v>
      </c>
      <c r="B1119" s="7" t="s">
        <v>2414</v>
      </c>
      <c r="C1119" s="80">
        <v>2750</v>
      </c>
      <c r="G1119" s="7" t="s">
        <v>807</v>
      </c>
      <c r="H1119" s="9">
        <v>0</v>
      </c>
      <c r="I1119" s="45" t="s">
        <v>3506</v>
      </c>
      <c r="J1119" s="45"/>
    </row>
    <row r="1120" spans="1:13" s="19" customFormat="1">
      <c r="A1120" s="19" t="s">
        <v>2184</v>
      </c>
      <c r="B1120" s="19" t="s">
        <v>2185</v>
      </c>
      <c r="C1120" s="13">
        <f>SUM(C1121:C1124)</f>
        <v>133080</v>
      </c>
      <c r="D1120" s="20">
        <f>VLOOKUP($A1120,小選挙区集計!$A$1:$H$400,5,FALSE)</f>
        <v>250004</v>
      </c>
      <c r="E1120" s="20">
        <f>VLOOKUP($A1120,小選挙区集計!$A$1:$H$400,8,FALSE)</f>
        <v>137708</v>
      </c>
      <c r="F1120" s="20">
        <v>137703</v>
      </c>
      <c r="G1120" s="20">
        <f>D1120-E1120</f>
        <v>112296</v>
      </c>
      <c r="H1120" s="21">
        <f>E1120-C1120</f>
        <v>4628</v>
      </c>
      <c r="I1120" s="44">
        <f>H1120/E1120</f>
        <v>3.3607343073750254E-2</v>
      </c>
      <c r="J1120" s="42"/>
      <c r="M1120" s="42"/>
    </row>
    <row r="1121" spans="1:13">
      <c r="A1121" s="7" t="s">
        <v>3459</v>
      </c>
      <c r="B1121" s="7" t="s">
        <v>2416</v>
      </c>
      <c r="C1121" s="38">
        <v>55577</v>
      </c>
      <c r="G1121" s="7" t="s">
        <v>3493</v>
      </c>
      <c r="H1121" s="9">
        <v>0</v>
      </c>
      <c r="I1121" s="45" t="s">
        <v>3507</v>
      </c>
      <c r="J1121" s="45" t="s">
        <v>2886</v>
      </c>
      <c r="K1121" s="7" t="s">
        <v>888</v>
      </c>
      <c r="L1121" t="s">
        <v>2358</v>
      </c>
    </row>
    <row r="1122" spans="1:13">
      <c r="A1122" s="7" t="s">
        <v>2187</v>
      </c>
      <c r="B1122" s="7" t="s">
        <v>2186</v>
      </c>
      <c r="C1122" s="38">
        <v>55968</v>
      </c>
      <c r="G1122" s="7" t="s">
        <v>811</v>
      </c>
      <c r="H1122" s="9">
        <v>7</v>
      </c>
      <c r="I1122" s="45" t="s">
        <v>3494</v>
      </c>
      <c r="J1122" s="45" t="s">
        <v>12</v>
      </c>
      <c r="K1122" s="7" t="s">
        <v>12</v>
      </c>
    </row>
    <row r="1123" spans="1:13">
      <c r="A1123" s="7" t="s">
        <v>3460</v>
      </c>
      <c r="B1123" s="7" t="s">
        <v>2418</v>
      </c>
      <c r="C1123" s="38">
        <v>16860</v>
      </c>
      <c r="G1123" s="7" t="s">
        <v>3493</v>
      </c>
      <c r="H1123" s="9">
        <v>0</v>
      </c>
      <c r="I1123" s="45" t="s">
        <v>3498</v>
      </c>
      <c r="J1123" s="45" t="s">
        <v>2276</v>
      </c>
      <c r="K1123" s="7"/>
    </row>
    <row r="1124" spans="1:13">
      <c r="A1124" s="7" t="s">
        <v>3461</v>
      </c>
      <c r="B1124" s="7" t="s">
        <v>2417</v>
      </c>
      <c r="C1124" s="38">
        <v>4675</v>
      </c>
      <c r="G1124" s="7" t="s">
        <v>3493</v>
      </c>
      <c r="H1124" s="9">
        <v>0</v>
      </c>
      <c r="I1124" s="45" t="s">
        <v>3498</v>
      </c>
      <c r="J1124" s="45"/>
      <c r="K1124" s="7"/>
    </row>
    <row r="1125" spans="1:13" s="19" customFormat="1">
      <c r="A1125" s="19" t="s">
        <v>2188</v>
      </c>
      <c r="B1125" s="19" t="s">
        <v>168</v>
      </c>
      <c r="C1125" s="20">
        <f>C1126+C1129+C1133+C1137</f>
        <v>801572</v>
      </c>
      <c r="D1125" s="20">
        <f>D1126+D1129+D1133+D1137</f>
        <v>1454804</v>
      </c>
      <c r="E1125" s="20">
        <f>E1126+E1129+E1133+E1137</f>
        <v>820453</v>
      </c>
      <c r="F1125" s="20">
        <f>F1126+F1129+F1133+F1137</f>
        <v>820439</v>
      </c>
      <c r="G1125" s="20">
        <f>D1125-E1125</f>
        <v>634351</v>
      </c>
      <c r="H1125" s="21">
        <f>E1125-C1125</f>
        <v>18881</v>
      </c>
      <c r="I1125" s="44">
        <f>H1125/E1125</f>
        <v>2.3012896533987932E-2</v>
      </c>
      <c r="J1125" s="42"/>
      <c r="M1125" s="42"/>
    </row>
    <row r="1126" spans="1:13" s="19" customFormat="1">
      <c r="A1126" s="19" t="s">
        <v>2189</v>
      </c>
      <c r="B1126" s="19" t="s">
        <v>2190</v>
      </c>
      <c r="C1126" s="20">
        <f>SUM(C1127:C1128)</f>
        <v>215213</v>
      </c>
      <c r="D1126" s="20">
        <f>VLOOKUP($A1126,小選挙区集計!$A$1:$H$400,5,FALSE)</f>
        <v>421038</v>
      </c>
      <c r="E1126" s="20">
        <f>VLOOKUP($A1126,小選挙区集計!$A$1:$H$400,8,FALSE)</f>
        <v>222751</v>
      </c>
      <c r="F1126" s="20">
        <v>222740</v>
      </c>
      <c r="G1126" s="20">
        <f>D1126-E1126</f>
        <v>198287</v>
      </c>
      <c r="H1126" s="21">
        <f>E1126-C1126</f>
        <v>7538</v>
      </c>
      <c r="I1126" s="44">
        <f>H1126/E1126</f>
        <v>3.3840476585963702E-2</v>
      </c>
      <c r="J1126" s="42"/>
      <c r="M1126" s="42"/>
    </row>
    <row r="1127" spans="1:13">
      <c r="A1127" s="7" t="s">
        <v>3462</v>
      </c>
      <c r="B1127" s="7" t="s">
        <v>2406</v>
      </c>
      <c r="C1127" s="1">
        <v>83842</v>
      </c>
      <c r="G1127" s="7" t="s">
        <v>3493</v>
      </c>
      <c r="H1127" s="9">
        <v>0</v>
      </c>
      <c r="I1127" s="45" t="s">
        <v>2905</v>
      </c>
      <c r="J1127" s="45" t="s">
        <v>2277</v>
      </c>
      <c r="K1127" s="7"/>
      <c r="L1127" t="s">
        <v>2887</v>
      </c>
    </row>
    <row r="1128" spans="1:13">
      <c r="A1128" s="7" t="s">
        <v>3463</v>
      </c>
      <c r="B1128" s="7" t="s">
        <v>2191</v>
      </c>
      <c r="C1128" s="1">
        <v>131371</v>
      </c>
      <c r="G1128" s="7" t="s">
        <v>811</v>
      </c>
      <c r="H1128" s="9">
        <v>4</v>
      </c>
      <c r="I1128" s="45" t="s">
        <v>3494</v>
      </c>
      <c r="J1128" s="45" t="s">
        <v>12</v>
      </c>
      <c r="K1128" s="7" t="s">
        <v>12</v>
      </c>
    </row>
    <row r="1129" spans="1:13" s="19" customFormat="1">
      <c r="A1129" s="19" t="s">
        <v>2192</v>
      </c>
      <c r="B1129" s="19" t="s">
        <v>2193</v>
      </c>
      <c r="C1129" s="20">
        <f>SUM(C1130:C1132)</f>
        <v>181922</v>
      </c>
      <c r="D1129" s="20">
        <f>VLOOKUP($A1129,小選挙区集計!$A$1:$H$400,5,FALSE)</f>
        <v>314184</v>
      </c>
      <c r="E1129" s="20">
        <f>VLOOKUP($A1129,小選挙区集計!$A$1:$H$400,8,FALSE)</f>
        <v>184330</v>
      </c>
      <c r="F1129" s="20">
        <v>184327</v>
      </c>
      <c r="G1129" s="20">
        <f>D1129-E1129</f>
        <v>129854</v>
      </c>
      <c r="H1129" s="21">
        <f>E1129-C1129</f>
        <v>2408</v>
      </c>
      <c r="I1129" s="44">
        <f>H1129/E1129</f>
        <v>1.3063527369391852E-2</v>
      </c>
      <c r="J1129" s="42"/>
      <c r="M1129" s="42"/>
    </row>
    <row r="1130" spans="1:13">
      <c r="A1130" s="7" t="s">
        <v>2194</v>
      </c>
      <c r="B1130" s="7" t="s">
        <v>2196</v>
      </c>
      <c r="C1130" s="1">
        <v>60091</v>
      </c>
      <c r="G1130" t="s">
        <v>811</v>
      </c>
      <c r="H1130" s="3">
        <v>16</v>
      </c>
      <c r="I1130" s="41" t="s">
        <v>3494</v>
      </c>
      <c r="J1130" s="41" t="s">
        <v>12</v>
      </c>
      <c r="K1130" t="s">
        <v>12</v>
      </c>
    </row>
    <row r="1131" spans="1:13">
      <c r="A1131" s="7" t="s">
        <v>3464</v>
      </c>
      <c r="B1131" s="7" t="s">
        <v>2195</v>
      </c>
      <c r="C1131" s="1">
        <v>110310</v>
      </c>
      <c r="G1131" t="s">
        <v>807</v>
      </c>
      <c r="H1131" s="3">
        <v>0</v>
      </c>
      <c r="I1131" s="41" t="s">
        <v>3498</v>
      </c>
      <c r="J1131" s="41" t="s">
        <v>827</v>
      </c>
    </row>
    <row r="1132" spans="1:13">
      <c r="A1132" s="7" t="s">
        <v>3465</v>
      </c>
      <c r="B1132" s="7" t="s">
        <v>2888</v>
      </c>
      <c r="C1132" s="1">
        <v>11521</v>
      </c>
      <c r="G1132" t="s">
        <v>3493</v>
      </c>
      <c r="H1132" s="3">
        <v>0</v>
      </c>
      <c r="I1132" s="41" t="s">
        <v>3496</v>
      </c>
      <c r="K1132" t="s">
        <v>2889</v>
      </c>
    </row>
    <row r="1133" spans="1:13" s="19" customFormat="1">
      <c r="A1133" s="19" t="s">
        <v>2197</v>
      </c>
      <c r="B1133" s="19" t="s">
        <v>2198</v>
      </c>
      <c r="C1133" s="20">
        <f>SUM(C1134:C1136)</f>
        <v>175899</v>
      </c>
      <c r="D1133" s="20">
        <f>VLOOKUP($A1133,小選挙区集計!$A$1:$H$400,5,FALSE)</f>
        <v>315296</v>
      </c>
      <c r="E1133" s="20">
        <f>VLOOKUP($A1133,小選挙区集計!$A$1:$H$400,8,FALSE)</f>
        <v>180899</v>
      </c>
      <c r="F1133" s="20">
        <v>180899</v>
      </c>
      <c r="G1133" s="20">
        <f>D1133-E1133</f>
        <v>134397</v>
      </c>
      <c r="H1133" s="21">
        <f>E1133-C1133</f>
        <v>5000</v>
      </c>
      <c r="I1133" s="44">
        <f>H1133/E1133</f>
        <v>2.763973266850563E-2</v>
      </c>
      <c r="J1133" s="42"/>
      <c r="M1133" s="42"/>
    </row>
    <row r="1134" spans="1:13">
      <c r="A1134" s="7" t="s">
        <v>3466</v>
      </c>
      <c r="B1134" s="7" t="s">
        <v>2408</v>
      </c>
      <c r="C1134" s="59">
        <v>12909</v>
      </c>
      <c r="G1134" s="7" t="s">
        <v>3493</v>
      </c>
      <c r="H1134" s="9">
        <v>0</v>
      </c>
      <c r="I1134" s="45" t="s">
        <v>2896</v>
      </c>
      <c r="J1134" s="45"/>
      <c r="K1134" s="7"/>
    </row>
    <row r="1135" spans="1:13">
      <c r="A1135" s="7" t="s">
        <v>2199</v>
      </c>
      <c r="B1135" s="7" t="s">
        <v>2200</v>
      </c>
      <c r="C1135" s="59">
        <v>125158</v>
      </c>
      <c r="G1135" s="7" t="s">
        <v>811</v>
      </c>
      <c r="H1135" s="9">
        <v>6</v>
      </c>
      <c r="I1135" s="45" t="s">
        <v>3494</v>
      </c>
      <c r="J1135" s="45" t="s">
        <v>12</v>
      </c>
      <c r="K1135" s="7" t="s">
        <v>12</v>
      </c>
    </row>
    <row r="1136" spans="1:13">
      <c r="A1136" s="7" t="s">
        <v>3467</v>
      </c>
      <c r="B1136" s="7" t="s">
        <v>2407</v>
      </c>
      <c r="C1136" s="59">
        <v>37832</v>
      </c>
      <c r="G1136" s="7" t="s">
        <v>3493</v>
      </c>
      <c r="H1136" s="9">
        <v>0</v>
      </c>
      <c r="I1136" s="45" t="s">
        <v>3500</v>
      </c>
      <c r="J1136" s="45"/>
      <c r="K1136" s="7"/>
    </row>
    <row r="1137" spans="1:13" s="19" customFormat="1">
      <c r="A1137" s="19" t="s">
        <v>2201</v>
      </c>
      <c r="B1137" s="19" t="s">
        <v>2202</v>
      </c>
      <c r="C1137" s="20">
        <f>SUM(C1138:C1139)</f>
        <v>228538</v>
      </c>
      <c r="D1137" s="20">
        <f>VLOOKUP($A1137,小選挙区集計!$A$1:$H$400,5,FALSE)</f>
        <v>404286</v>
      </c>
      <c r="E1137" s="20">
        <f>VLOOKUP($A1137,小選挙区集計!$A$1:$H$400,8,FALSE)</f>
        <v>232473</v>
      </c>
      <c r="F1137" s="20">
        <v>232473</v>
      </c>
      <c r="G1137" s="20">
        <f>D1137-E1137</f>
        <v>171813</v>
      </c>
      <c r="H1137" s="21">
        <f>E1137-C1137</f>
        <v>3935</v>
      </c>
      <c r="I1137" s="44">
        <f>H1137/E1137</f>
        <v>1.6926696863721807E-2</v>
      </c>
      <c r="J1137" s="42"/>
      <c r="M1137" s="42"/>
    </row>
    <row r="1138" spans="1:13">
      <c r="A1138" s="7" t="s">
        <v>2203</v>
      </c>
      <c r="B1138" s="7" t="s">
        <v>2206</v>
      </c>
      <c r="C1138" s="59">
        <v>155572</v>
      </c>
      <c r="G1138" s="7" t="s">
        <v>811</v>
      </c>
      <c r="H1138" s="9">
        <v>7</v>
      </c>
      <c r="I1138" s="45" t="s">
        <v>3494</v>
      </c>
      <c r="J1138" s="45" t="s">
        <v>12</v>
      </c>
      <c r="K1138" s="7" t="s">
        <v>12</v>
      </c>
    </row>
    <row r="1139" spans="1:13">
      <c r="A1139" s="7" t="s">
        <v>2205</v>
      </c>
      <c r="B1139" s="7" t="s">
        <v>2204</v>
      </c>
      <c r="C1139" s="59">
        <v>72966</v>
      </c>
      <c r="G1139" s="7" t="s">
        <v>811</v>
      </c>
      <c r="H1139" s="9">
        <v>3</v>
      </c>
      <c r="I1139" s="45" t="s">
        <v>2905</v>
      </c>
      <c r="J1139" s="45" t="s">
        <v>16</v>
      </c>
      <c r="L1139" t="s">
        <v>841</v>
      </c>
    </row>
    <row r="1140" spans="1:13" s="19" customFormat="1">
      <c r="A1140" s="19" t="s">
        <v>2207</v>
      </c>
      <c r="B1140" s="19" t="s">
        <v>171</v>
      </c>
      <c r="C1140" s="20">
        <f>C1141+C1147+C1150</f>
        <v>533333</v>
      </c>
      <c r="D1140" s="20">
        <f>D1141+D1147+D1150</f>
        <v>954948</v>
      </c>
      <c r="E1140" s="20">
        <f>E1141+E1147+E1150</f>
        <v>546838</v>
      </c>
      <c r="F1140" s="20">
        <f>F1141+F1147+F1150</f>
        <v>546818</v>
      </c>
      <c r="G1140" s="20">
        <f>D1140-E1140</f>
        <v>408110</v>
      </c>
      <c r="H1140" s="21">
        <f>E1140-C1140</f>
        <v>13505</v>
      </c>
      <c r="I1140" s="44">
        <f>H1140/E1140</f>
        <v>2.4696528039382777E-2</v>
      </c>
      <c r="J1140" s="42"/>
      <c r="M1140" s="42"/>
    </row>
    <row r="1141" spans="1:13" s="19" customFormat="1">
      <c r="A1141" s="19" t="s">
        <v>2208</v>
      </c>
      <c r="B1141" s="19" t="s">
        <v>2209</v>
      </c>
      <c r="C1141" s="20">
        <f>SUM(C1142:C1146)</f>
        <v>199155</v>
      </c>
      <c r="D1141" s="20">
        <f>VLOOKUP($A1141,小選挙区集計!$A$1:$H$400,5,FALSE)</f>
        <v>385469</v>
      </c>
      <c r="E1141" s="20">
        <f>VLOOKUP($A1141,小選挙区集計!$A$1:$H$400,8,FALSE)</f>
        <v>204950</v>
      </c>
      <c r="F1141" s="20">
        <v>204942</v>
      </c>
      <c r="G1141" s="20">
        <f>D1141-E1141</f>
        <v>180519</v>
      </c>
      <c r="H1141" s="21">
        <f>E1141-C1141</f>
        <v>5795</v>
      </c>
      <c r="I1141" s="44">
        <f>H1141/E1141</f>
        <v>2.8275189070505E-2</v>
      </c>
      <c r="J1141" s="42"/>
      <c r="M1141" s="42"/>
    </row>
    <row r="1142" spans="1:13">
      <c r="A1142" s="7" t="s">
        <v>3468</v>
      </c>
      <c r="B1142" s="7" t="s">
        <v>2891</v>
      </c>
      <c r="C1142" s="1">
        <v>6216</v>
      </c>
      <c r="G1142" t="s">
        <v>3493</v>
      </c>
      <c r="H1142" s="3">
        <v>0</v>
      </c>
      <c r="I1142" s="41" t="s">
        <v>3498</v>
      </c>
    </row>
    <row r="1143" spans="1:13">
      <c r="A1143" s="7" t="s">
        <v>3469</v>
      </c>
      <c r="B1143" s="7" t="s">
        <v>2405</v>
      </c>
      <c r="C1143" s="1">
        <v>4001</v>
      </c>
      <c r="G1143" t="s">
        <v>3493</v>
      </c>
      <c r="H1143" s="3">
        <v>0</v>
      </c>
      <c r="I1143" s="41" t="s">
        <v>2896</v>
      </c>
    </row>
    <row r="1144" spans="1:13">
      <c r="A1144" s="7" t="s">
        <v>3470</v>
      </c>
      <c r="B1144" s="7" t="s">
        <v>2404</v>
      </c>
      <c r="C1144" s="1">
        <v>15889</v>
      </c>
      <c r="G1144" t="s">
        <v>3493</v>
      </c>
      <c r="H1144" s="3">
        <v>0</v>
      </c>
      <c r="I1144" s="41" t="s">
        <v>3496</v>
      </c>
      <c r="J1144" s="41" t="s">
        <v>2152</v>
      </c>
      <c r="K1144" t="s">
        <v>2890</v>
      </c>
      <c r="L1144" t="s">
        <v>2890</v>
      </c>
    </row>
    <row r="1145" spans="1:13">
      <c r="A1145" s="7" t="s">
        <v>3471</v>
      </c>
      <c r="B1145" s="7" t="s">
        <v>2403</v>
      </c>
      <c r="C1145" s="1">
        <v>75932</v>
      </c>
      <c r="G1145" t="s">
        <v>3493</v>
      </c>
      <c r="H1145" s="3">
        <v>0</v>
      </c>
      <c r="I1145" s="41" t="s">
        <v>3494</v>
      </c>
    </row>
    <row r="1146" spans="1:13">
      <c r="A1146" s="7" t="s">
        <v>3472</v>
      </c>
      <c r="B1146" s="7" t="s">
        <v>2210</v>
      </c>
      <c r="C1146" s="1">
        <v>97117</v>
      </c>
      <c r="G1146" t="s">
        <v>811</v>
      </c>
      <c r="H1146" s="3">
        <v>5</v>
      </c>
      <c r="I1146" s="41" t="s">
        <v>3498</v>
      </c>
      <c r="J1146" s="41" t="s">
        <v>15</v>
      </c>
      <c r="K1146" t="s">
        <v>818</v>
      </c>
      <c r="L1146" t="s">
        <v>818</v>
      </c>
    </row>
    <row r="1147" spans="1:13" s="19" customFormat="1">
      <c r="A1147" s="19" t="s">
        <v>2211</v>
      </c>
      <c r="B1147" s="19" t="s">
        <v>2212</v>
      </c>
      <c r="C1147" s="20">
        <f>SUM(C1148:C1149)</f>
        <v>158212</v>
      </c>
      <c r="D1147" s="20">
        <f>VLOOKUP($A1147,小選挙区集計!$A$1:$H$400,5,FALSE)</f>
        <v>267779</v>
      </c>
      <c r="E1147" s="20">
        <f>VLOOKUP($A1147,小選挙区集計!$A$1:$H$400,8,FALSE)</f>
        <v>161866</v>
      </c>
      <c r="F1147" s="20">
        <v>161864</v>
      </c>
      <c r="G1147" s="20">
        <f>D1147-E1147</f>
        <v>105913</v>
      </c>
      <c r="H1147" s="21">
        <f>E1147-C1147</f>
        <v>3654</v>
      </c>
      <c r="I1147" s="44">
        <f>H1147/E1147</f>
        <v>2.2574228065189723E-2</v>
      </c>
      <c r="J1147" s="42"/>
      <c r="M1147" s="42"/>
    </row>
    <row r="1148" spans="1:13">
      <c r="A1148" s="7" t="s">
        <v>2213</v>
      </c>
      <c r="B1148" s="7" t="s">
        <v>2215</v>
      </c>
      <c r="C1148" s="59">
        <v>79433</v>
      </c>
      <c r="G1148" s="7" t="s">
        <v>811</v>
      </c>
      <c r="H1148" s="9">
        <v>12</v>
      </c>
      <c r="I1148" s="45" t="s">
        <v>3494</v>
      </c>
      <c r="J1148" s="45" t="s">
        <v>12</v>
      </c>
      <c r="K1148" s="7" t="s">
        <v>12</v>
      </c>
    </row>
    <row r="1149" spans="1:13">
      <c r="A1149" s="7" t="s">
        <v>3473</v>
      </c>
      <c r="B1149" s="7" t="s">
        <v>2214</v>
      </c>
      <c r="C1149" s="59">
        <v>78779</v>
      </c>
      <c r="G1149" s="7" t="s">
        <v>811</v>
      </c>
      <c r="H1149" s="9">
        <v>3</v>
      </c>
      <c r="I1149" s="45" t="s">
        <v>3505</v>
      </c>
      <c r="J1149" s="45" t="s">
        <v>18</v>
      </c>
      <c r="K1149" s="7" t="s">
        <v>18</v>
      </c>
    </row>
    <row r="1150" spans="1:13" s="19" customFormat="1">
      <c r="A1150" s="19" t="s">
        <v>2216</v>
      </c>
      <c r="B1150" s="19" t="s">
        <v>2217</v>
      </c>
      <c r="C1150" s="20">
        <f>SUM(C1151:C1152)</f>
        <v>175966</v>
      </c>
      <c r="D1150" s="20">
        <f>VLOOKUP($A1150,小選挙区集計!$A$1:$H$400,5,FALSE)</f>
        <v>301700</v>
      </c>
      <c r="E1150" s="20">
        <f>VLOOKUP($A1150,小選挙区集計!$A$1:$H$400,8,FALSE)</f>
        <v>180022</v>
      </c>
      <c r="F1150" s="20">
        <v>180012</v>
      </c>
      <c r="G1150" s="20">
        <f>D1150-E1150</f>
        <v>121678</v>
      </c>
      <c r="H1150" s="21">
        <f>E1150-C1150</f>
        <v>4056</v>
      </c>
      <c r="I1150" s="44">
        <f>H1150/E1150</f>
        <v>2.2530579595827178E-2</v>
      </c>
      <c r="J1150" s="42"/>
      <c r="M1150" s="42"/>
    </row>
    <row r="1151" spans="1:13">
      <c r="A1151" s="7" t="s">
        <v>2218</v>
      </c>
      <c r="B1151" s="7" t="s">
        <v>2221</v>
      </c>
      <c r="C1151" s="1">
        <v>73159</v>
      </c>
      <c r="G1151" s="7" t="s">
        <v>811</v>
      </c>
      <c r="H1151" s="9">
        <v>7</v>
      </c>
      <c r="I1151" s="45" t="s">
        <v>3505</v>
      </c>
      <c r="J1151" s="45" t="s">
        <v>16</v>
      </c>
      <c r="K1151" s="7" t="s">
        <v>2278</v>
      </c>
      <c r="L1151" t="s">
        <v>818</v>
      </c>
    </row>
    <row r="1152" spans="1:13">
      <c r="A1152" s="7" t="s">
        <v>2220</v>
      </c>
      <c r="B1152" s="7" t="s">
        <v>2219</v>
      </c>
      <c r="C1152" s="1">
        <v>102807</v>
      </c>
      <c r="G1152" s="7" t="s">
        <v>811</v>
      </c>
      <c r="H1152" s="9">
        <v>8</v>
      </c>
      <c r="I1152" s="45" t="s">
        <v>3494</v>
      </c>
      <c r="J1152" s="45" t="s">
        <v>12</v>
      </c>
      <c r="K1152" s="7" t="s">
        <v>12</v>
      </c>
    </row>
    <row r="1153" spans="1:13" s="19" customFormat="1">
      <c r="A1153" s="19" t="s">
        <v>175</v>
      </c>
      <c r="B1153" s="19" t="s">
        <v>174</v>
      </c>
      <c r="C1153" s="19">
        <f>C1154+C1159+C1162</f>
        <v>476173</v>
      </c>
      <c r="D1153" s="20">
        <f>D1154+D1159+D1162</f>
        <v>901815</v>
      </c>
      <c r="E1153" s="20">
        <f>E1154+E1159+E1162</f>
        <v>483909</v>
      </c>
      <c r="F1153" s="20">
        <f>F1154+F1159+F1162</f>
        <v>483904</v>
      </c>
      <c r="G1153" s="20">
        <f>D1153-E1153</f>
        <v>417906</v>
      </c>
      <c r="H1153" s="21">
        <f>E1153-C1153</f>
        <v>7736</v>
      </c>
      <c r="I1153" s="44">
        <f>H1153/E1153</f>
        <v>1.5986476796257146E-2</v>
      </c>
      <c r="J1153" s="42"/>
      <c r="M1153" s="42"/>
    </row>
    <row r="1154" spans="1:13" s="19" customFormat="1">
      <c r="A1154" s="19" t="s">
        <v>2222</v>
      </c>
      <c r="B1154" s="19" t="s">
        <v>2223</v>
      </c>
      <c r="C1154" s="13">
        <f>SUM(C1155:C1158)</f>
        <v>186273</v>
      </c>
      <c r="D1154" s="20">
        <f>VLOOKUP($A1154,小選挙区集計!$A$1:$H$400,5,FALSE)</f>
        <v>354691</v>
      </c>
      <c r="E1154" s="20">
        <f>VLOOKUP($A1154,小選挙区集計!$A$1:$H$400,8,FALSE)</f>
        <v>189007</v>
      </c>
      <c r="F1154" s="20">
        <v>189008</v>
      </c>
      <c r="G1154" s="20">
        <f>D1154-E1154</f>
        <v>165684</v>
      </c>
      <c r="H1154" s="21">
        <f>E1154-C1154</f>
        <v>2734</v>
      </c>
      <c r="I1154" s="44">
        <f>H1154/E1154</f>
        <v>1.4465072722174311E-2</v>
      </c>
      <c r="J1154" s="42"/>
      <c r="M1154" s="42"/>
    </row>
    <row r="1155" spans="1:13">
      <c r="A1155" s="7" t="s">
        <v>2224</v>
      </c>
      <c r="B1155" s="7" t="s">
        <v>2226</v>
      </c>
      <c r="C1155" s="38">
        <v>59649</v>
      </c>
      <c r="G1155" t="s">
        <v>811</v>
      </c>
      <c r="H1155" s="3">
        <v>3</v>
      </c>
      <c r="I1155" s="41" t="s">
        <v>3494</v>
      </c>
      <c r="J1155" s="41" t="s">
        <v>12</v>
      </c>
      <c r="K1155" t="s">
        <v>12</v>
      </c>
    </row>
    <row r="1156" spans="1:13">
      <c r="A1156" s="7" t="s">
        <v>3474</v>
      </c>
      <c r="B1156" s="7" t="s">
        <v>2399</v>
      </c>
      <c r="C1156" s="38">
        <v>43555</v>
      </c>
      <c r="G1156" t="s">
        <v>3493</v>
      </c>
      <c r="H1156" s="3">
        <v>0</v>
      </c>
      <c r="I1156" s="41" t="s">
        <v>3498</v>
      </c>
      <c r="J1156" s="41" t="s">
        <v>2276</v>
      </c>
    </row>
    <row r="1157" spans="1:13">
      <c r="A1157" s="7" t="s">
        <v>3475</v>
      </c>
      <c r="B1157" s="7" t="s">
        <v>2398</v>
      </c>
      <c r="C1157" s="38">
        <v>60719</v>
      </c>
      <c r="G1157" t="s">
        <v>3493</v>
      </c>
      <c r="H1157" s="3">
        <v>0</v>
      </c>
      <c r="I1157" s="41" t="s">
        <v>3505</v>
      </c>
      <c r="J1157" s="41" t="s">
        <v>2277</v>
      </c>
    </row>
    <row r="1158" spans="1:13">
      <c r="A1158" s="7" t="s">
        <v>3476</v>
      </c>
      <c r="B1158" s="7" t="s">
        <v>2225</v>
      </c>
      <c r="C1158" s="38">
        <v>22350</v>
      </c>
      <c r="G1158" t="s">
        <v>807</v>
      </c>
      <c r="H1158" s="3">
        <v>0</v>
      </c>
      <c r="I1158" s="41" t="s">
        <v>3495</v>
      </c>
      <c r="J1158" s="41" t="s">
        <v>15</v>
      </c>
      <c r="K1158" t="s">
        <v>14</v>
      </c>
    </row>
    <row r="1159" spans="1:13" s="19" customFormat="1">
      <c r="A1159" s="19" t="s">
        <v>2227</v>
      </c>
      <c r="B1159" s="19" t="s">
        <v>2228</v>
      </c>
      <c r="C1159" s="13">
        <f>SUM(C1160:C1161)</f>
        <v>151366</v>
      </c>
      <c r="D1159" s="20">
        <f>VLOOKUP($A1159,小選挙区集計!$A$1:$H$400,5,FALSE)</f>
        <v>273071</v>
      </c>
      <c r="E1159" s="20">
        <f>VLOOKUP($A1159,小選挙区集計!$A$1:$H$400,8,FALSE)</f>
        <v>153676</v>
      </c>
      <c r="F1159" s="20">
        <v>153672</v>
      </c>
      <c r="G1159" s="20">
        <f>D1159-E1159</f>
        <v>119395</v>
      </c>
      <c r="H1159" s="21">
        <f>E1159-C1159</f>
        <v>2310</v>
      </c>
      <c r="I1159" s="44">
        <f>H1159/E1159</f>
        <v>1.503162497722481E-2</v>
      </c>
      <c r="J1159" s="42"/>
      <c r="M1159" s="42"/>
    </row>
    <row r="1160" spans="1:13">
      <c r="A1160" s="7" t="s">
        <v>2229</v>
      </c>
      <c r="B1160" s="7" t="s">
        <v>2230</v>
      </c>
      <c r="C1160" s="38">
        <v>94156</v>
      </c>
      <c r="G1160" s="7" t="s">
        <v>811</v>
      </c>
      <c r="H1160" s="9">
        <v>6</v>
      </c>
      <c r="I1160" s="45" t="s">
        <v>3494</v>
      </c>
      <c r="J1160" s="45" t="s">
        <v>12</v>
      </c>
      <c r="K1160" s="7" t="s">
        <v>12</v>
      </c>
    </row>
    <row r="1161" spans="1:13">
      <c r="A1161" s="7" t="s">
        <v>3477</v>
      </c>
      <c r="B1161" s="7" t="s">
        <v>2400</v>
      </c>
      <c r="C1161" s="38">
        <v>57210</v>
      </c>
      <c r="G1161" s="7" t="s">
        <v>3493</v>
      </c>
      <c r="H1161" s="9">
        <v>0</v>
      </c>
      <c r="I1161" s="45" t="s">
        <v>3501</v>
      </c>
      <c r="J1161" s="45"/>
      <c r="K1161" s="7"/>
    </row>
    <row r="1162" spans="1:13" s="19" customFormat="1">
      <c r="A1162" s="19" t="s">
        <v>2231</v>
      </c>
      <c r="B1162" s="19" t="s">
        <v>2232</v>
      </c>
      <c r="C1162" s="13">
        <f>SUM(C1163:C1165)</f>
        <v>138534</v>
      </c>
      <c r="D1162" s="20">
        <f>VLOOKUP($A1162,小選挙区集計!$A$1:$H$400,5,FALSE)</f>
        <v>274053</v>
      </c>
      <c r="E1162" s="20">
        <f>VLOOKUP($A1162,小選挙区集計!$A$1:$H$400,8,FALSE)</f>
        <v>141226</v>
      </c>
      <c r="F1162" s="20">
        <v>141224</v>
      </c>
      <c r="G1162" s="20">
        <f>D1162-E1162</f>
        <v>132827</v>
      </c>
      <c r="H1162" s="21">
        <f>E1162-C1162</f>
        <v>2692</v>
      </c>
      <c r="I1162" s="44">
        <f>H1162/E1162</f>
        <v>1.906164587257304E-2</v>
      </c>
      <c r="J1162" s="42"/>
      <c r="M1162" s="42"/>
    </row>
    <row r="1163" spans="1:13">
      <c r="A1163" s="7" t="s">
        <v>3478</v>
      </c>
      <c r="B1163" s="7" t="s">
        <v>2401</v>
      </c>
      <c r="C1163" s="38">
        <v>20342</v>
      </c>
      <c r="G1163" s="7" t="s">
        <v>3493</v>
      </c>
      <c r="H1163" s="9">
        <v>0</v>
      </c>
      <c r="I1163" s="45" t="s">
        <v>3496</v>
      </c>
      <c r="J1163" s="45"/>
      <c r="K1163" t="s">
        <v>2892</v>
      </c>
      <c r="L1163" t="s">
        <v>2892</v>
      </c>
    </row>
    <row r="1164" spans="1:13">
      <c r="A1164" s="7" t="s">
        <v>2233</v>
      </c>
      <c r="B1164" s="7" t="s">
        <v>2234</v>
      </c>
      <c r="C1164" s="38">
        <v>111845</v>
      </c>
      <c r="G1164" s="7" t="s">
        <v>811</v>
      </c>
      <c r="H1164" s="9">
        <v>6</v>
      </c>
      <c r="I1164" s="45" t="s">
        <v>3494</v>
      </c>
      <c r="J1164" s="45" t="s">
        <v>12</v>
      </c>
      <c r="K1164" s="7" t="s">
        <v>12</v>
      </c>
    </row>
    <row r="1165" spans="1:13">
      <c r="A1165" s="7" t="s">
        <v>3479</v>
      </c>
      <c r="B1165" s="7" t="s">
        <v>2402</v>
      </c>
      <c r="C1165" s="38">
        <v>6347</v>
      </c>
      <c r="G1165" s="7" t="s">
        <v>3493</v>
      </c>
      <c r="H1165" s="9">
        <v>0</v>
      </c>
      <c r="I1165" s="45" t="s">
        <v>2896</v>
      </c>
      <c r="J1165" s="45"/>
    </row>
    <row r="1166" spans="1:13" s="19" customFormat="1">
      <c r="A1166" s="19" t="s">
        <v>2235</v>
      </c>
      <c r="B1166" s="19" t="s">
        <v>177</v>
      </c>
      <c r="C1166" s="19">
        <f>C1167+C1170+C1174+C1177</f>
        <v>760639</v>
      </c>
      <c r="D1166" s="20">
        <f>D1167+D1170+D1174+D1177</f>
        <v>1339456</v>
      </c>
      <c r="E1166" s="20">
        <f>E1167+E1170+E1174+E1177</f>
        <v>772962</v>
      </c>
      <c r="F1166" s="20">
        <f>F1167+F1170+F1174+F1177</f>
        <v>772929</v>
      </c>
      <c r="G1166" s="20">
        <f>D1166-E1166</f>
        <v>566494</v>
      </c>
      <c r="H1166" s="21">
        <f>E1166-C1166</f>
        <v>12323</v>
      </c>
      <c r="I1166" s="44">
        <f>H1166/E1166</f>
        <v>1.5942568974930203E-2</v>
      </c>
      <c r="J1166" s="42"/>
      <c r="M1166" s="42"/>
    </row>
    <row r="1167" spans="1:13" s="19" customFormat="1">
      <c r="A1167" s="19" t="s">
        <v>2236</v>
      </c>
      <c r="B1167" s="19" t="s">
        <v>2237</v>
      </c>
      <c r="C1167" s="13">
        <f>SUM(C1168:C1169)</f>
        <v>190483</v>
      </c>
      <c r="D1167" s="20">
        <f>VLOOKUP($A1167,小選挙区集計!$A$1:$H$400,5,FALSE)</f>
        <v>358070</v>
      </c>
      <c r="E1167" s="20">
        <f>VLOOKUP($A1167,小選挙区集計!$A$1:$H$400,8,FALSE)</f>
        <v>193720</v>
      </c>
      <c r="F1167" s="20">
        <v>193711</v>
      </c>
      <c r="G1167" s="20">
        <f>D1167-E1167</f>
        <v>164350</v>
      </c>
      <c r="H1167" s="21">
        <f>E1167-C1167</f>
        <v>3237</v>
      </c>
      <c r="I1167" s="44">
        <f>H1167/E1167</f>
        <v>1.6709684080115632E-2</v>
      </c>
      <c r="J1167" s="42"/>
      <c r="M1167" s="42"/>
    </row>
    <row r="1168" spans="1:13">
      <c r="A1168" s="7" t="s">
        <v>2238</v>
      </c>
      <c r="B1168" s="7" t="s">
        <v>2239</v>
      </c>
      <c r="C1168" s="38">
        <v>89232</v>
      </c>
      <c r="G1168" s="7" t="s">
        <v>811</v>
      </c>
      <c r="H1168" s="9">
        <v>6</v>
      </c>
      <c r="I1168" s="45" t="s">
        <v>3505</v>
      </c>
      <c r="J1168" s="45" t="s">
        <v>16</v>
      </c>
      <c r="K1168" s="7" t="s">
        <v>818</v>
      </c>
    </row>
    <row r="1169" spans="1:13">
      <c r="A1169" s="7" t="s">
        <v>3480</v>
      </c>
      <c r="B1169" s="7" t="s">
        <v>2393</v>
      </c>
      <c r="C1169" s="38">
        <v>101251</v>
      </c>
      <c r="G1169" s="7" t="s">
        <v>3504</v>
      </c>
      <c r="H1169" s="9">
        <v>2</v>
      </c>
      <c r="I1169" s="45" t="s">
        <v>3494</v>
      </c>
      <c r="J1169" s="45" t="s">
        <v>2285</v>
      </c>
      <c r="K1169" s="7" t="s">
        <v>2893</v>
      </c>
    </row>
    <row r="1170" spans="1:13" s="19" customFormat="1">
      <c r="A1170" s="19" t="s">
        <v>2240</v>
      </c>
      <c r="B1170" s="19" t="s">
        <v>2241</v>
      </c>
      <c r="C1170" s="13">
        <f>SUM(C1171:C1173)</f>
        <v>194167</v>
      </c>
      <c r="D1170" s="20">
        <f>VLOOKUP($A1170,小選挙区集計!$A$1:$H$400,5,FALSE)</f>
        <v>337186</v>
      </c>
      <c r="E1170" s="20">
        <f>VLOOKUP($A1170,小選挙区集計!$A$1:$H$400,8,FALSE)</f>
        <v>197538</v>
      </c>
      <c r="F1170" s="20">
        <v>197521</v>
      </c>
      <c r="G1170" s="20">
        <f>D1170-E1170</f>
        <v>139648</v>
      </c>
      <c r="H1170" s="21">
        <f>E1170-C1170</f>
        <v>3371</v>
      </c>
      <c r="I1170" s="44">
        <f>H1170/E1170</f>
        <v>1.7065071024309247E-2</v>
      </c>
      <c r="J1170" s="42"/>
      <c r="M1170" s="42"/>
    </row>
    <row r="1171" spans="1:13">
      <c r="A1171" s="7" t="s">
        <v>3481</v>
      </c>
      <c r="B1171" s="7" t="s">
        <v>2394</v>
      </c>
      <c r="C1171" s="38">
        <v>21084</v>
      </c>
      <c r="G1171" s="7" t="s">
        <v>3493</v>
      </c>
      <c r="H1171" s="9">
        <v>0</v>
      </c>
      <c r="I1171" s="45" t="s">
        <v>3496</v>
      </c>
      <c r="J1171" s="45" t="s">
        <v>2277</v>
      </c>
      <c r="K1171" s="7"/>
    </row>
    <row r="1172" spans="1:13">
      <c r="A1172" s="7" t="s">
        <v>2242</v>
      </c>
      <c r="B1172" s="7" t="s">
        <v>2243</v>
      </c>
      <c r="C1172" s="38">
        <v>80469</v>
      </c>
      <c r="G1172" s="7" t="s">
        <v>811</v>
      </c>
      <c r="H1172" s="9">
        <v>3</v>
      </c>
      <c r="I1172" s="45" t="s">
        <v>3494</v>
      </c>
      <c r="J1172" s="45" t="s">
        <v>12</v>
      </c>
      <c r="K1172" s="7" t="s">
        <v>12</v>
      </c>
    </row>
    <row r="1173" spans="1:13">
      <c r="A1173" s="7" t="s">
        <v>3492</v>
      </c>
      <c r="B1173" s="7" t="s">
        <v>2395</v>
      </c>
      <c r="C1173" s="38">
        <v>92614</v>
      </c>
      <c r="G1173" s="7" t="s">
        <v>3493</v>
      </c>
      <c r="H1173" s="9">
        <v>0</v>
      </c>
      <c r="I1173" s="45" t="s">
        <v>3498</v>
      </c>
      <c r="J1173" s="45" t="s">
        <v>2297</v>
      </c>
      <c r="K1173" s="7"/>
    </row>
    <row r="1174" spans="1:13" s="19" customFormat="1">
      <c r="A1174" s="19" t="s">
        <v>2244</v>
      </c>
      <c r="B1174" s="19" t="s">
        <v>2245</v>
      </c>
      <c r="C1174" s="13">
        <f>SUM(C1175:C1176)</f>
        <v>193163</v>
      </c>
      <c r="D1174" s="20">
        <f>VLOOKUP($A1174,小選挙区集計!$A$1:$H$400,5,FALSE)</f>
        <v>318530</v>
      </c>
      <c r="E1174" s="20">
        <f>VLOOKUP($A1174,小選挙区集計!$A$1:$H$400,8,FALSE)</f>
        <v>195543</v>
      </c>
      <c r="F1174" s="20">
        <v>195536</v>
      </c>
      <c r="G1174" s="20">
        <f>D1174-E1174</f>
        <v>122987</v>
      </c>
      <c r="H1174" s="21">
        <f>E1174-C1174</f>
        <v>2380</v>
      </c>
      <c r="I1174" s="44">
        <f>H1174/E1174</f>
        <v>1.2171235994129169E-2</v>
      </c>
      <c r="J1174" s="42"/>
      <c r="M1174" s="42"/>
    </row>
    <row r="1175" spans="1:13">
      <c r="A1175" s="7" t="s">
        <v>2246</v>
      </c>
      <c r="B1175" s="7" t="s">
        <v>2249</v>
      </c>
      <c r="C1175" s="38">
        <v>89110</v>
      </c>
      <c r="G1175" s="7" t="s">
        <v>811</v>
      </c>
      <c r="H1175" s="9">
        <v>5</v>
      </c>
      <c r="I1175" s="45" t="s">
        <v>3494</v>
      </c>
      <c r="J1175" s="45" t="s">
        <v>12</v>
      </c>
      <c r="K1175" s="7" t="s">
        <v>12</v>
      </c>
    </row>
    <row r="1176" spans="1:13">
      <c r="A1176" s="7" t="s">
        <v>3482</v>
      </c>
      <c r="B1176" s="7" t="s">
        <v>2247</v>
      </c>
      <c r="C1176" s="38">
        <v>104053</v>
      </c>
      <c r="G1176" s="7" t="s">
        <v>804</v>
      </c>
      <c r="H1176" s="9">
        <v>2</v>
      </c>
      <c r="I1176" s="45" t="s">
        <v>3505</v>
      </c>
      <c r="J1176" s="45" t="s">
        <v>15</v>
      </c>
      <c r="K1176" s="7" t="s">
        <v>2248</v>
      </c>
    </row>
    <row r="1177" spans="1:13" s="19" customFormat="1">
      <c r="A1177" s="19" t="s">
        <v>2250</v>
      </c>
      <c r="B1177" s="19" t="s">
        <v>2251</v>
      </c>
      <c r="C1177" s="13">
        <f>SUM(C1178:C1180)</f>
        <v>182826</v>
      </c>
      <c r="D1177" s="20">
        <f>VLOOKUP($A1177,小選挙区集計!$A$1:$H$400,5,FALSE)</f>
        <v>325670</v>
      </c>
      <c r="E1177" s="20">
        <f>VLOOKUP($A1177,小選挙区集計!$A$1:$H$400,8,FALSE)</f>
        <v>186161</v>
      </c>
      <c r="F1177" s="20">
        <v>186161</v>
      </c>
      <c r="G1177" s="20">
        <f>D1177-E1177</f>
        <v>139509</v>
      </c>
      <c r="H1177" s="21">
        <f>E1177-C1177</f>
        <v>3335</v>
      </c>
      <c r="I1177" s="44">
        <f>H1177/E1177</f>
        <v>1.7914600802531142E-2</v>
      </c>
      <c r="J1177" s="42"/>
      <c r="M1177" s="42"/>
    </row>
    <row r="1178" spans="1:13">
      <c r="A1178" s="7" t="s">
        <v>3483</v>
      </c>
      <c r="B1178" s="7" t="s">
        <v>2396</v>
      </c>
      <c r="C1178" s="38">
        <v>49077</v>
      </c>
      <c r="G1178" s="7" t="s">
        <v>3493</v>
      </c>
      <c r="H1178" s="9">
        <v>0</v>
      </c>
      <c r="I1178" s="45" t="s">
        <v>3500</v>
      </c>
      <c r="J1178" s="45" t="s">
        <v>2276</v>
      </c>
      <c r="K1178" s="7"/>
    </row>
    <row r="1179" spans="1:13">
      <c r="A1179" s="7" t="s">
        <v>3484</v>
      </c>
      <c r="B1179" s="7" t="s">
        <v>2397</v>
      </c>
      <c r="C1179" s="38">
        <v>6618</v>
      </c>
      <c r="G1179" s="7" t="s">
        <v>3493</v>
      </c>
      <c r="H1179" s="9">
        <v>0</v>
      </c>
      <c r="I1179" s="45" t="s">
        <v>2896</v>
      </c>
      <c r="J1179" s="45"/>
      <c r="K1179" s="7"/>
    </row>
    <row r="1180" spans="1:13">
      <c r="A1180" s="7" t="s">
        <v>3485</v>
      </c>
      <c r="B1180" s="7" t="s">
        <v>2252</v>
      </c>
      <c r="C1180" s="38">
        <v>127131</v>
      </c>
      <c r="G1180" s="7" t="s">
        <v>811</v>
      </c>
      <c r="H1180" s="9">
        <v>6</v>
      </c>
      <c r="I1180" s="45" t="s">
        <v>3494</v>
      </c>
      <c r="J1180" s="45" t="s">
        <v>12</v>
      </c>
      <c r="K1180" s="7" t="s">
        <v>12</v>
      </c>
    </row>
    <row r="1181" spans="1:13" s="19" customFormat="1">
      <c r="A1181" s="19" t="s">
        <v>2253</v>
      </c>
      <c r="B1181" s="19" t="s">
        <v>180</v>
      </c>
      <c r="C1181" s="21">
        <f>SUM(C1182+C1186+C1191+C1194)</f>
        <v>631342</v>
      </c>
      <c r="D1181" s="20">
        <f>SUM(D1182+D1186+D1191+D1194)</f>
        <v>1175150</v>
      </c>
      <c r="E1181" s="20">
        <f>SUM(E1182+E1186+E1191+E1194)</f>
        <v>645145</v>
      </c>
      <c r="F1181" s="20">
        <f>SUM(F1182+F1186+F1191+F1194)</f>
        <v>645126</v>
      </c>
      <c r="G1181" s="20">
        <f>D1181-E1181</f>
        <v>530005</v>
      </c>
      <c r="H1181" s="21">
        <f>E1181-C1181</f>
        <v>13803</v>
      </c>
      <c r="I1181" s="44">
        <f>H1181/E1181</f>
        <v>2.1395190228553271E-2</v>
      </c>
      <c r="J1181" s="42"/>
      <c r="M1181" s="42"/>
    </row>
    <row r="1182" spans="1:13" s="19" customFormat="1">
      <c r="A1182" s="19" t="s">
        <v>2254</v>
      </c>
      <c r="B1182" s="19" t="s">
        <v>2255</v>
      </c>
      <c r="C1182" s="21">
        <f>SUM(C1183:C1185)</f>
        <v>145878</v>
      </c>
      <c r="D1182" s="20">
        <f>VLOOKUP($A1182,小選挙区集計!$A$1:$H$400,5,FALSE)</f>
        <v>267939</v>
      </c>
      <c r="E1182" s="20">
        <f>VLOOKUP($A1182,小選挙区集計!$A$1:$H$400,8,FALSE)</f>
        <v>149746</v>
      </c>
      <c r="F1182" s="20">
        <v>149742</v>
      </c>
      <c r="G1182" s="20">
        <f>D1182-E1182</f>
        <v>118193</v>
      </c>
      <c r="H1182" s="21">
        <f>E1182-C1182</f>
        <v>3868</v>
      </c>
      <c r="I1182" s="44">
        <f>H1182/E1182</f>
        <v>2.5830406154421486E-2</v>
      </c>
      <c r="J1182" s="42"/>
      <c r="M1182" s="42"/>
    </row>
    <row r="1183" spans="1:13">
      <c r="A1183" s="7" t="s">
        <v>2256</v>
      </c>
      <c r="B1183" s="7" t="s">
        <v>2259</v>
      </c>
      <c r="C1183" s="3">
        <v>61519</v>
      </c>
      <c r="G1183" t="s">
        <v>811</v>
      </c>
      <c r="H1183" s="3">
        <v>7</v>
      </c>
      <c r="I1183" s="41" t="s">
        <v>3496</v>
      </c>
      <c r="J1183" s="41" t="s">
        <v>17</v>
      </c>
      <c r="K1183" t="s">
        <v>17</v>
      </c>
    </row>
    <row r="1184" spans="1:13">
      <c r="A1184" s="7" t="s">
        <v>2258</v>
      </c>
      <c r="B1184" s="7" t="s">
        <v>2257</v>
      </c>
      <c r="C1184" s="3">
        <v>54532</v>
      </c>
      <c r="G1184" t="s">
        <v>811</v>
      </c>
      <c r="H1184" s="3">
        <v>3</v>
      </c>
      <c r="I1184" s="41" t="s">
        <v>3494</v>
      </c>
      <c r="J1184" s="41" t="s">
        <v>12</v>
      </c>
      <c r="K1184" t="s">
        <v>12</v>
      </c>
    </row>
    <row r="1185" spans="1:13">
      <c r="A1185" s="7" t="s">
        <v>2260</v>
      </c>
      <c r="B1185" s="7" t="s">
        <v>2261</v>
      </c>
      <c r="C1185" s="3">
        <v>29827</v>
      </c>
      <c r="G1185" t="s">
        <v>811</v>
      </c>
      <c r="H1185" s="3">
        <v>6</v>
      </c>
      <c r="I1185" s="41" t="s">
        <v>3498</v>
      </c>
      <c r="J1185" s="41" t="s">
        <v>14</v>
      </c>
      <c r="K1185" t="s">
        <v>14</v>
      </c>
      <c r="L1185" t="s">
        <v>3508</v>
      </c>
    </row>
    <row r="1186" spans="1:13" s="19" customFormat="1">
      <c r="A1186" s="19" t="s">
        <v>2262</v>
      </c>
      <c r="B1186" s="19" t="s">
        <v>2263</v>
      </c>
      <c r="C1186" s="21">
        <f>SUM(C1187:C1190)</f>
        <v>157556</v>
      </c>
      <c r="D1186" s="20">
        <f>VLOOKUP($A1186,小選挙区集計!$A$1:$H$400,5,FALSE)</f>
        <v>294848</v>
      </c>
      <c r="E1186" s="20">
        <f>VLOOKUP($A1186,小選挙区集計!$A$1:$H$400,8,FALSE)</f>
        <v>161629</v>
      </c>
      <c r="F1186" s="20">
        <v>161623</v>
      </c>
      <c r="G1186" s="20">
        <f>D1186-E1186</f>
        <v>133219</v>
      </c>
      <c r="H1186" s="21">
        <f>E1186-C1186</f>
        <v>4073</v>
      </c>
      <c r="I1186" s="44">
        <f>H1186/E1186</f>
        <v>2.5199685699967209E-2</v>
      </c>
      <c r="J1186" s="42"/>
      <c r="M1186" s="42"/>
    </row>
    <row r="1187" spans="1:13">
      <c r="A1187" s="7" t="s">
        <v>2264</v>
      </c>
      <c r="B1187" s="7" t="s">
        <v>2265</v>
      </c>
      <c r="C1187" s="3">
        <v>64542</v>
      </c>
      <c r="G1187" s="7" t="s">
        <v>811</v>
      </c>
      <c r="H1187" s="9">
        <v>3</v>
      </c>
      <c r="I1187" s="45" t="s">
        <v>3494</v>
      </c>
      <c r="J1187" s="45" t="s">
        <v>12</v>
      </c>
      <c r="K1187" s="7" t="s">
        <v>12</v>
      </c>
    </row>
    <row r="1188" spans="1:13">
      <c r="A1188" s="7" t="s">
        <v>3486</v>
      </c>
      <c r="B1188" s="7" t="s">
        <v>2389</v>
      </c>
      <c r="C1188" s="3">
        <v>3053</v>
      </c>
      <c r="G1188" s="7" t="s">
        <v>3493</v>
      </c>
      <c r="H1188" s="9">
        <v>0</v>
      </c>
      <c r="I1188" s="45" t="s">
        <v>2896</v>
      </c>
      <c r="J1188" s="45"/>
      <c r="K1188" s="7"/>
    </row>
    <row r="1189" spans="1:13">
      <c r="A1189" s="7" t="s">
        <v>3487</v>
      </c>
      <c r="B1189" s="7" t="s">
        <v>2388</v>
      </c>
      <c r="C1189" s="3">
        <v>74665</v>
      </c>
      <c r="G1189" s="7" t="s">
        <v>3493</v>
      </c>
      <c r="H1189" s="9">
        <v>0</v>
      </c>
      <c r="I1189" s="45" t="s">
        <v>3500</v>
      </c>
      <c r="J1189" s="45" t="s">
        <v>2351</v>
      </c>
      <c r="K1189" s="7"/>
    </row>
    <row r="1190" spans="1:13">
      <c r="A1190" s="7" t="s">
        <v>3488</v>
      </c>
      <c r="B1190" s="7" t="s">
        <v>2387</v>
      </c>
      <c r="C1190" s="3">
        <v>15296</v>
      </c>
      <c r="G1190" s="7" t="s">
        <v>3493</v>
      </c>
      <c r="H1190" s="9">
        <v>0</v>
      </c>
      <c r="I1190" s="45" t="s">
        <v>3495</v>
      </c>
      <c r="J1190" s="45"/>
      <c r="K1190" s="7"/>
      <c r="L1190" t="s">
        <v>2276</v>
      </c>
    </row>
    <row r="1191" spans="1:13" s="19" customFormat="1">
      <c r="A1191" s="19" t="s">
        <v>2266</v>
      </c>
      <c r="B1191" s="19" t="s">
        <v>2267</v>
      </c>
      <c r="C1191" s="21">
        <f>SUM(C1192:C1193)</f>
        <v>168206</v>
      </c>
      <c r="D1191" s="20">
        <f>VLOOKUP($A1191,小選挙区集計!$A$1:$H$400,5,FALSE)</f>
        <v>316908</v>
      </c>
      <c r="E1191" s="20">
        <f>VLOOKUP($A1191,小選挙区集計!$A$1:$H$400,8,FALSE)</f>
        <v>171117</v>
      </c>
      <c r="F1191" s="20">
        <v>171111</v>
      </c>
      <c r="G1191" s="20">
        <f>D1191-E1191</f>
        <v>145791</v>
      </c>
      <c r="H1191" s="21">
        <f>E1191-C1191</f>
        <v>2911</v>
      </c>
      <c r="I1191" s="44">
        <f>H1191/E1191</f>
        <v>1.701175219294401E-2</v>
      </c>
      <c r="J1191" s="42"/>
      <c r="M1191" s="42"/>
    </row>
    <row r="1192" spans="1:13">
      <c r="A1192" s="7" t="s">
        <v>3489</v>
      </c>
      <c r="B1192" s="7" t="s">
        <v>2391</v>
      </c>
      <c r="C1192" s="3">
        <v>80496</v>
      </c>
      <c r="G1192" s="7" t="s">
        <v>3504</v>
      </c>
      <c r="H1192" s="9">
        <v>1</v>
      </c>
      <c r="I1192" s="45" t="s">
        <v>3505</v>
      </c>
      <c r="J1192" s="45"/>
      <c r="K1192" s="7"/>
    </row>
    <row r="1193" spans="1:13">
      <c r="A1193" s="7" t="s">
        <v>3490</v>
      </c>
      <c r="B1193" s="7" t="s">
        <v>2390</v>
      </c>
      <c r="C1193" s="3">
        <v>87710</v>
      </c>
      <c r="G1193" s="7" t="s">
        <v>3493</v>
      </c>
      <c r="H1193" s="9">
        <v>0</v>
      </c>
      <c r="I1193" s="45" t="s">
        <v>3494</v>
      </c>
      <c r="J1193" s="45"/>
      <c r="K1193" s="7" t="s">
        <v>2804</v>
      </c>
      <c r="L1193" t="s">
        <v>2804</v>
      </c>
    </row>
    <row r="1194" spans="1:13" s="19" customFormat="1">
      <c r="A1194" s="19" t="s">
        <v>2268</v>
      </c>
      <c r="B1194" s="19" t="s">
        <v>2269</v>
      </c>
      <c r="C1194" s="21">
        <f>SUM(C1195:C1196)</f>
        <v>159702</v>
      </c>
      <c r="D1194" s="20">
        <f>VLOOKUP($A1194,小選挙区集計!$A$1:$H$400,5,FALSE)</f>
        <v>295455</v>
      </c>
      <c r="E1194" s="20">
        <f>VLOOKUP($A1194,小選挙区集計!$A$1:$H$400,8,FALSE)</f>
        <v>162653</v>
      </c>
      <c r="F1194" s="20">
        <v>162650</v>
      </c>
      <c r="G1194" s="20">
        <f>D1194-E1194</f>
        <v>132802</v>
      </c>
      <c r="H1194" s="21">
        <f>E1194-C1194</f>
        <v>2951</v>
      </c>
      <c r="I1194" s="44">
        <f>H1194/E1194</f>
        <v>1.8142917745138425E-2</v>
      </c>
      <c r="J1194" s="42"/>
      <c r="M1194" s="42"/>
    </row>
    <row r="1195" spans="1:13">
      <c r="A1195" s="7" t="s">
        <v>2270</v>
      </c>
      <c r="B1195" s="7" t="s">
        <v>2271</v>
      </c>
      <c r="C1195" s="3">
        <v>87671</v>
      </c>
      <c r="G1195" s="7" t="s">
        <v>811</v>
      </c>
      <c r="H1195" s="9">
        <v>5</v>
      </c>
      <c r="I1195" s="45" t="s">
        <v>3494</v>
      </c>
      <c r="J1195" s="45" t="s">
        <v>12</v>
      </c>
      <c r="K1195" s="7" t="s">
        <v>12</v>
      </c>
    </row>
    <row r="1196" spans="1:13">
      <c r="A1196" s="7" t="s">
        <v>3491</v>
      </c>
      <c r="B1196" s="7" t="s">
        <v>2392</v>
      </c>
      <c r="C1196" s="3">
        <v>72031</v>
      </c>
      <c r="G1196" s="7" t="s">
        <v>3493</v>
      </c>
      <c r="H1196" s="9">
        <v>0</v>
      </c>
      <c r="I1196" s="45" t="s">
        <v>3505</v>
      </c>
      <c r="J1196" s="45"/>
      <c r="K1196" s="7" t="s">
        <v>2276</v>
      </c>
    </row>
    <row r="1197" spans="1:13" s="24" customFormat="1">
      <c r="D1197" s="25"/>
      <c r="E1197" s="25"/>
      <c r="F1197" s="25"/>
      <c r="H1197" s="27"/>
      <c r="I1197" s="43"/>
      <c r="J1197" s="43"/>
      <c r="M1197" s="4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比例区</vt:lpstr>
      <vt:lpstr>小選挙区集計</vt:lpstr>
      <vt:lpstr>小選挙区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2021-11-03T13:39:43Z</dcterms:modified>
</cp:coreProperties>
</file>